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olgakatsan/Desktop/ Oleg/Canada/PKF Antares/Articles/"/>
    </mc:Choice>
  </mc:AlternateContent>
  <xr:revisionPtr revIDLastSave="0" documentId="13_ncr:1_{A33BFDA0-67F5-1F44-A60B-825713C3CF90}" xr6:coauthVersionLast="47" xr6:coauthVersionMax="47" xr10:uidLastSave="{00000000-0000-0000-0000-000000000000}"/>
  <bookViews>
    <workbookView xWindow="0" yWindow="500" windowWidth="28800" windowHeight="16400" activeTab="3" xr2:uid="{00000000-000D-0000-FFFF-FFFF00000000}"/>
  </bookViews>
  <sheets>
    <sheet name="Cover Sheet" sheetId="1" r:id="rId1"/>
    <sheet name="Formulas" sheetId="5" r:id="rId2"/>
    <sheet name="Example" sheetId="3" r:id="rId3"/>
    <sheet name="Worksheet"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4" l="1"/>
  <c r="I42" i="4" s="1"/>
  <c r="F21" i="4"/>
  <c r="L42" i="4" s="1"/>
  <c r="E21" i="4"/>
  <c r="K42" i="4" s="1"/>
  <c r="D21" i="4"/>
  <c r="J42" i="4" s="1"/>
  <c r="L34" i="4"/>
  <c r="L37" i="4" s="1"/>
  <c r="K34" i="4"/>
  <c r="K37" i="4" s="1"/>
  <c r="J34" i="4"/>
  <c r="J37" i="4" s="1"/>
  <c r="L35" i="4"/>
  <c r="L38" i="4" s="1"/>
  <c r="K35" i="4"/>
  <c r="K38" i="4" s="1"/>
  <c r="J35" i="4"/>
  <c r="J38" i="4" s="1"/>
  <c r="L36" i="4"/>
  <c r="L39" i="4" s="1"/>
  <c r="K36" i="4"/>
  <c r="K39" i="4" s="1"/>
  <c r="J36" i="4"/>
  <c r="J39" i="4" s="1"/>
  <c r="I36" i="4"/>
  <c r="I39" i="4" s="1"/>
  <c r="I35" i="4"/>
  <c r="I38" i="4" s="1"/>
  <c r="I34" i="4"/>
  <c r="I37" i="4" s="1"/>
  <c r="L31" i="4"/>
  <c r="K31" i="4"/>
  <c r="J31" i="4"/>
  <c r="I31" i="4"/>
  <c r="L30" i="4"/>
  <c r="K30" i="4"/>
  <c r="J30" i="4"/>
  <c r="I30" i="4"/>
  <c r="L27" i="4"/>
  <c r="K27" i="4"/>
  <c r="J27" i="4"/>
  <c r="I27" i="4"/>
  <c r="L26" i="4"/>
  <c r="K26" i="4"/>
  <c r="J26" i="4"/>
  <c r="I26" i="4"/>
  <c r="L25" i="4"/>
  <c r="K25" i="4"/>
  <c r="J25" i="4"/>
  <c r="I25" i="4"/>
  <c r="J22" i="4"/>
  <c r="K22" i="4"/>
  <c r="L22" i="4"/>
  <c r="J21" i="4"/>
  <c r="K21" i="4"/>
  <c r="L21" i="4"/>
  <c r="I22" i="4"/>
  <c r="I21" i="4"/>
  <c r="I31" i="3"/>
  <c r="I34" i="3" s="1"/>
  <c r="I30" i="3"/>
  <c r="I33" i="3" s="1"/>
  <c r="I29" i="3"/>
  <c r="I32" i="3" s="1"/>
  <c r="D57" i="3"/>
  <c r="C57" i="3"/>
  <c r="D51" i="3"/>
  <c r="D53" i="3" s="1"/>
  <c r="C51" i="3"/>
  <c r="C53" i="3" s="1"/>
  <c r="C58" i="3" s="1"/>
  <c r="D42" i="3"/>
  <c r="D44" i="3" s="1"/>
  <c r="C42" i="3"/>
  <c r="C44" i="3" s="1"/>
  <c r="D29" i="3"/>
  <c r="C29" i="3"/>
  <c r="D24" i="3"/>
  <c r="C24" i="3"/>
  <c r="D17" i="3"/>
  <c r="I20" i="3" s="1"/>
  <c r="C17" i="3"/>
  <c r="J40" i="4" l="1"/>
  <c r="I40" i="4"/>
  <c r="K40" i="4"/>
  <c r="L40" i="4"/>
  <c r="I25" i="3"/>
  <c r="I16" i="3"/>
  <c r="I17" i="3"/>
  <c r="I35" i="3"/>
  <c r="D58" i="3"/>
  <c r="C25" i="3"/>
  <c r="D25" i="3"/>
  <c r="C30" i="3"/>
  <c r="C32" i="3" s="1"/>
  <c r="D30" i="3"/>
  <c r="D32" i="3" s="1"/>
  <c r="I22" i="3" s="1"/>
  <c r="I26" i="3" l="1"/>
  <c r="I37" i="3"/>
  <c r="I21" i="3"/>
</calcChain>
</file>

<file path=xl/sharedStrings.xml><?xml version="1.0" encoding="utf-8"?>
<sst xmlns="http://schemas.openxmlformats.org/spreadsheetml/2006/main" count="153" uniqueCount="117">
  <si>
    <t>Please, use this worksheet to asses the financial health of your company</t>
  </si>
  <si>
    <t>Here’s a set of sample financial statements for a hypothetical manufacturing SME, "ABC Manufacturing Co."</t>
  </si>
  <si>
    <t xml:space="preserve">Revenue </t>
  </si>
  <si>
    <t xml:space="preserve">Sales Revenue </t>
  </si>
  <si>
    <t>Interest Expense</t>
  </si>
  <si>
    <t xml:space="preserve">Net Income </t>
  </si>
  <si>
    <t xml:space="preserve">Accounts Receivable </t>
  </si>
  <si>
    <t>Inventory</t>
  </si>
  <si>
    <t xml:space="preserve">Total Assets </t>
  </si>
  <si>
    <t xml:space="preserve">Accounts Payable </t>
  </si>
  <si>
    <t>Total Current Liabilities</t>
  </si>
  <si>
    <t>Total Equity</t>
  </si>
  <si>
    <t>Gross profit</t>
  </si>
  <si>
    <t>Operating expenses</t>
  </si>
  <si>
    <t xml:space="preserve">    Depreciation of manufacturing facility</t>
  </si>
  <si>
    <t xml:space="preserve">    Depreciation of equipment</t>
  </si>
  <si>
    <t xml:space="preserve">    Other operating expenses</t>
  </si>
  <si>
    <t xml:space="preserve">    Marketing and distribution expenses</t>
  </si>
  <si>
    <t>Total operating expenses</t>
  </si>
  <si>
    <t>Total operating profit</t>
  </si>
  <si>
    <t>Non operating expenses</t>
  </si>
  <si>
    <t xml:space="preserve">    Interest on long term debt </t>
  </si>
  <si>
    <t>Total non operating expense</t>
  </si>
  <si>
    <t>Profit or loss before income taxes</t>
  </si>
  <si>
    <t xml:space="preserve">    Income taxes</t>
  </si>
  <si>
    <t>Net income or loss</t>
  </si>
  <si>
    <t>Cost of goods sold</t>
  </si>
  <si>
    <t xml:space="preserve">Profit &amp; Loss Statement </t>
  </si>
  <si>
    <t xml:space="preserve">Assets </t>
  </si>
  <si>
    <t xml:space="preserve">Current Assets </t>
  </si>
  <si>
    <t xml:space="preserve">    Cash and cash equivalents</t>
  </si>
  <si>
    <t xml:space="preserve">    Accounts receivable </t>
  </si>
  <si>
    <t xml:space="preserve">    Inventory</t>
  </si>
  <si>
    <t>Total Current Assets</t>
  </si>
  <si>
    <t xml:space="preserve">    Property, plant and equipment, net of accumulated depreciation</t>
  </si>
  <si>
    <t>Liabilities and Shareholder's Equity</t>
  </si>
  <si>
    <t>Current Liabilities</t>
  </si>
  <si>
    <t xml:space="preserve">   Accounts payable </t>
  </si>
  <si>
    <t xml:space="preserve">   Income tax payable</t>
  </si>
  <si>
    <t xml:space="preserve">Total Liabilities </t>
  </si>
  <si>
    <t xml:space="preserve">Equity </t>
  </si>
  <si>
    <t xml:space="preserve">    Share capital </t>
  </si>
  <si>
    <t xml:space="preserve">    Retained earnings</t>
  </si>
  <si>
    <t xml:space="preserve">Total Liabilities and Equity </t>
  </si>
  <si>
    <t xml:space="preserve">   Short-term loan</t>
  </si>
  <si>
    <t xml:space="preserve">   Current portion of long term debt </t>
  </si>
  <si>
    <t xml:space="preserve">   Long term debt </t>
  </si>
  <si>
    <t xml:space="preserve">Balance Sheet </t>
  </si>
  <si>
    <t>Indicators of Financial Health</t>
  </si>
  <si>
    <t>Financial Statements</t>
  </si>
  <si>
    <t xml:space="preserve">Financial Ratios </t>
  </si>
  <si>
    <t>Liquidity Ratios:</t>
  </si>
  <si>
    <t>Current Ratio</t>
  </si>
  <si>
    <t>Quick Ratio</t>
  </si>
  <si>
    <t>Profitability Indicators</t>
  </si>
  <si>
    <t>Solvency Ratios</t>
  </si>
  <si>
    <t xml:space="preserve">Debt to Equity </t>
  </si>
  <si>
    <t xml:space="preserve">Times Interest Earned </t>
  </si>
  <si>
    <t xml:space="preserve">Efficiency Ratios </t>
  </si>
  <si>
    <t xml:space="preserve">Inventory Turnover </t>
  </si>
  <si>
    <t>Account Receivable Turnover</t>
  </si>
  <si>
    <t xml:space="preserve">Accounts Payable Turnover </t>
  </si>
  <si>
    <t xml:space="preserve">Cash Conversion Cycle </t>
  </si>
  <si>
    <t xml:space="preserve">Altman's Z-Score </t>
  </si>
  <si>
    <t>Gross Profit Margin (%)</t>
  </si>
  <si>
    <t>Operating Profit Margin (%)</t>
  </si>
  <si>
    <t>Net Profit Margin (%)</t>
  </si>
  <si>
    <t xml:space="preserve">Inventory Days </t>
  </si>
  <si>
    <t xml:space="preserve">Accounts Receivable Days </t>
  </si>
  <si>
    <t xml:space="preserve">Accounts Payable Days </t>
  </si>
  <si>
    <t xml:space="preserve">Balance Sheet Items </t>
  </si>
  <si>
    <t>Working Capital</t>
  </si>
  <si>
    <t>Shareholder's Equity</t>
  </si>
  <si>
    <t xml:space="preserve">Retained Earnings </t>
  </si>
  <si>
    <t>Book Value of Equity</t>
  </si>
  <si>
    <t>Year 1</t>
  </si>
  <si>
    <t>Year 2</t>
  </si>
  <si>
    <t xml:space="preserve">Profit &amp; Loss Statement Items </t>
  </si>
  <si>
    <t xml:space="preserve">COGS </t>
  </si>
  <si>
    <t xml:space="preserve">EBIT </t>
  </si>
  <si>
    <t>Year 3</t>
  </si>
  <si>
    <t>Year 4</t>
  </si>
  <si>
    <t>Gross Profit</t>
  </si>
  <si>
    <t>Variables to Insert</t>
  </si>
  <si>
    <t xml:space="preserve">You can use this template to calculate indicators of financial health. </t>
  </si>
  <si>
    <t>To do this you need to insert financial variables of your company to the table below.</t>
  </si>
  <si>
    <t>Once you insert all variables indicators of financial health of your company will be calculated automatically in the next table.</t>
  </si>
  <si>
    <t>Worksheet to Calculate Indicators of Financial Health</t>
  </si>
  <si>
    <t>Sample calculation  of indicators of financial health. You may use worksheet tab to calculate indicators of financial health for your company</t>
  </si>
  <si>
    <t>Worksheet!A1</t>
  </si>
  <si>
    <t>Explanation of Financial Ratios for Financial Health Check Up</t>
  </si>
  <si>
    <t>Background:</t>
  </si>
  <si>
    <t>Financial ratios are invaluable for interpreting raw data from financial statements. They allow you to measure liquidity, profitability, solvency, and efficiency with precision.</t>
  </si>
  <si>
    <t>Liquidity Ratios</t>
  </si>
  <si>
    <t>Liquidity ratios assess your business's ability to cover short-term obligations, ensuring smooth operations.</t>
  </si>
  <si>
    <t xml:space="preserve">A current ratio above 1.0 suggests sufficient assets to cover liabilities. </t>
  </si>
  <si>
    <t xml:space="preserve">Current Ratio: </t>
  </si>
  <si>
    <t>Quick Ratio (Acid-Test Ratio):</t>
  </si>
  <si>
    <t>Profitability Ratios</t>
  </si>
  <si>
    <t>Profitability ratios highlight how effectively your business generates profit from its resources.</t>
  </si>
  <si>
    <t>Gross Profit Margin:</t>
  </si>
  <si>
    <t>A higher gross profit margin indicates efficient production or service delivery. For example, a gross profit margin of 60% means $0.60 of every $1 in revenue remains after covering production costs.</t>
  </si>
  <si>
    <t>Net Profit Margin:</t>
  </si>
  <si>
    <t>This metric evaluates overall profitability after all expenses. For instance, a 20% net profit margin signifies that $0.20 of every $1 in revenue is retained as profit.</t>
  </si>
  <si>
    <t>Solvency ratios measure your long-term financial stability and ability to meet obligations.</t>
  </si>
  <si>
    <t>Debt-to-Equity Ratio:</t>
  </si>
  <si>
    <t>A ratio of 1.5 indicates that for every $1 of equity, the company has $1.50 in debt. Higher ratios suggest greater financial risk.</t>
  </si>
  <si>
    <t>Interest Coverage Ratio:</t>
  </si>
  <si>
    <t>Efficiency ratios analyze how well your company utilizes resources to generate income.</t>
  </si>
  <si>
    <t xml:space="preserve">Inventory Turnover Ratio: </t>
  </si>
  <si>
    <t>A high turnover ratio indicates efficient inventory management, reducing holding costs and freeing up cash.</t>
  </si>
  <si>
    <t>Accounts Receivable Turnover Ratio:</t>
  </si>
  <si>
    <r>
      <t xml:space="preserve">Instruction:
</t>
    </r>
    <r>
      <rPr>
        <i/>
        <sz val="12"/>
        <color theme="1"/>
        <rFont val="Times New Roman"/>
        <family val="1"/>
      </rPr>
      <t xml:space="preserve">Use these explanations to understand what each financial ratio wants to tell you about financial health of your business. Remember, numbers are just plain numbers if you cannot read the story behind them. </t>
    </r>
  </si>
  <si>
    <t>And in the tab named worksheet, you may insert financial inputs from your business to calculate these critical ratios:</t>
  </si>
  <si>
    <t>In the next tab you can find an example of how these ratios are used in practise:</t>
  </si>
  <si>
    <t>Example!A1</t>
  </si>
  <si>
    <t xml:space="preserve">Worksheet for Financial Health Checklist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</si>
</sst>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_-&quot;$&quot;* #,##0_-;\-&quot;$&quot;* #,##0_-;_-&quot;$&quot;* &quot;-&quot;??_-;_-@_-"/>
    <numFmt numFmtId="167" formatCode="_-* #,##0_-;\-* #,##0_-;_-* &quot;-&quot;??_-;_-@_-"/>
  </numFmts>
  <fonts count="16" x14ac:knownFonts="1">
    <font>
      <sz val="11"/>
      <color theme="1"/>
      <name val="Calibri"/>
      <family val="2"/>
      <scheme val="minor"/>
    </font>
    <font>
      <sz val="11"/>
      <color theme="1"/>
      <name val="Calibri"/>
      <family val="2"/>
      <scheme val="minor"/>
    </font>
    <font>
      <sz val="11"/>
      <color theme="1"/>
      <name val="Times New Roman"/>
      <family val="1"/>
    </font>
    <font>
      <sz val="28"/>
      <color theme="1"/>
      <name val="Times New Roman"/>
      <family val="1"/>
    </font>
    <font>
      <sz val="14"/>
      <color theme="1"/>
      <name val="Calibri"/>
      <family val="2"/>
      <scheme val="minor"/>
    </font>
    <font>
      <b/>
      <sz val="18"/>
      <color theme="1"/>
      <name val="Times New Roman"/>
      <family val="1"/>
    </font>
    <font>
      <sz val="12"/>
      <color theme="1"/>
      <name val="Times New Roman"/>
      <family val="1"/>
    </font>
    <font>
      <sz val="10"/>
      <color rgb="FF000000"/>
      <name val="Times New Roman"/>
      <family val="1"/>
    </font>
    <font>
      <sz val="12"/>
      <color rgb="FF000000"/>
      <name val="Times New Roman"/>
      <family val="1"/>
    </font>
    <font>
      <b/>
      <sz val="12"/>
      <color rgb="FF000000"/>
      <name val="Times New Roman"/>
      <family val="1"/>
    </font>
    <font>
      <b/>
      <sz val="18"/>
      <color rgb="FF000000"/>
      <name val="Times New Roman"/>
      <family val="1"/>
    </font>
    <font>
      <sz val="8"/>
      <name val="Calibri"/>
      <family val="2"/>
      <scheme val="minor"/>
    </font>
    <font>
      <u/>
      <sz val="11"/>
      <color theme="10"/>
      <name val="Calibri"/>
      <family val="2"/>
      <scheme val="minor"/>
    </font>
    <font>
      <b/>
      <sz val="11"/>
      <color theme="1"/>
      <name val="Times New Roman"/>
      <family val="1"/>
    </font>
    <font>
      <b/>
      <sz val="12"/>
      <color theme="1"/>
      <name val="Times New Roman"/>
      <family val="1"/>
    </font>
    <font>
      <i/>
      <sz val="12"/>
      <color theme="1"/>
      <name val="Times New Roman"/>
      <family val="1"/>
    </font>
  </fonts>
  <fills count="2">
    <fill>
      <patternFill patternType="none"/>
    </fill>
    <fill>
      <patternFill patternType="gray125"/>
    </fill>
  </fills>
  <borders count="10">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7" fillId="0" borderId="0"/>
    <xf numFmtId="165" fontId="7" fillId="0" borderId="0" applyFont="0" applyFill="0" applyBorder="0" applyAlignment="0" applyProtection="0"/>
    <xf numFmtId="0" fontId="12" fillId="0" borderId="0" applyNumberFormat="0" applyFill="0" applyBorder="0" applyAlignment="0" applyProtection="0"/>
  </cellStyleXfs>
  <cellXfs count="75">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8" fillId="0" borderId="0" xfId="4" applyFont="1" applyAlignment="1">
      <alignment horizontal="left" vertical="top"/>
    </xf>
    <xf numFmtId="0" fontId="9" fillId="0" borderId="0" xfId="4" applyFont="1" applyAlignment="1">
      <alignment horizontal="left" vertical="top"/>
    </xf>
    <xf numFmtId="0" fontId="8" fillId="0" borderId="1" xfId="4" applyFont="1" applyBorder="1" applyAlignment="1">
      <alignment horizontal="left" vertical="top"/>
    </xf>
    <xf numFmtId="0" fontId="8" fillId="0" borderId="1" xfId="4" applyFont="1" applyBorder="1" applyAlignment="1">
      <alignment horizontal="left" vertical="center"/>
    </xf>
    <xf numFmtId="0" fontId="9" fillId="0" borderId="1" xfId="4" applyFont="1" applyBorder="1" applyAlignment="1">
      <alignment horizontal="right" vertical="center"/>
    </xf>
    <xf numFmtId="0" fontId="8" fillId="0" borderId="0" xfId="4" applyFont="1" applyAlignment="1">
      <alignment horizontal="left" vertical="center"/>
    </xf>
    <xf numFmtId="167" fontId="8" fillId="0" borderId="0" xfId="5" applyNumberFormat="1" applyFont="1" applyBorder="1" applyAlignment="1">
      <alignment vertical="center"/>
    </xf>
    <xf numFmtId="167" fontId="8" fillId="0" borderId="1" xfId="5" applyNumberFormat="1" applyFont="1" applyBorder="1" applyAlignment="1">
      <alignment vertical="center"/>
    </xf>
    <xf numFmtId="0" fontId="9" fillId="0" borderId="2" xfId="4" applyFont="1" applyBorder="1" applyAlignment="1">
      <alignment horizontal="left" vertical="center"/>
    </xf>
    <xf numFmtId="167" fontId="9" fillId="0" borderId="2" xfId="5" applyNumberFormat="1" applyFont="1" applyBorder="1" applyAlignment="1">
      <alignment vertical="center"/>
    </xf>
    <xf numFmtId="0" fontId="9" fillId="0" borderId="3" xfId="4" applyFont="1" applyBorder="1" applyAlignment="1">
      <alignment horizontal="left" vertical="center"/>
    </xf>
    <xf numFmtId="167" fontId="8" fillId="0" borderId="3" xfId="5" applyNumberFormat="1" applyFont="1" applyBorder="1" applyAlignment="1">
      <alignment vertical="center"/>
    </xf>
    <xf numFmtId="0" fontId="9" fillId="0" borderId="0" xfId="4" applyFont="1" applyAlignment="1">
      <alignment horizontal="left" vertical="center"/>
    </xf>
    <xf numFmtId="167" fontId="9" fillId="0" borderId="2" xfId="5" applyNumberFormat="1" applyFont="1" applyBorder="1" applyAlignment="1">
      <alignment horizontal="left" vertical="center"/>
    </xf>
    <xf numFmtId="167" fontId="8" fillId="0" borderId="1" xfId="5" applyNumberFormat="1" applyFont="1" applyBorder="1" applyAlignment="1">
      <alignment horizontal="left" vertical="top"/>
    </xf>
    <xf numFmtId="0" fontId="9" fillId="0" borderId="1" xfId="4" applyFont="1" applyBorder="1" applyAlignment="1">
      <alignment horizontal="left" vertical="center"/>
    </xf>
    <xf numFmtId="167" fontId="9" fillId="0" borderId="1" xfId="5" applyNumberFormat="1" applyFont="1" applyBorder="1" applyAlignment="1">
      <alignment horizontal="left" vertical="center"/>
    </xf>
    <xf numFmtId="0" fontId="8" fillId="0" borderId="2" xfId="4" applyFont="1" applyBorder="1" applyAlignment="1">
      <alignment horizontal="left" vertical="center"/>
    </xf>
    <xf numFmtId="167" fontId="8" fillId="0" borderId="2" xfId="5" applyNumberFormat="1" applyFont="1" applyBorder="1" applyAlignment="1">
      <alignment horizontal="left" vertical="center"/>
    </xf>
    <xf numFmtId="0" fontId="9" fillId="0" borderId="1" xfId="4" applyFont="1" applyBorder="1" applyAlignment="1">
      <alignment horizontal="right" vertical="top"/>
    </xf>
    <xf numFmtId="165" fontId="8" fillId="0" borderId="0" xfId="1" applyFont="1" applyAlignment="1">
      <alignment horizontal="left" vertical="top"/>
    </xf>
    <xf numFmtId="166" fontId="8" fillId="0" borderId="0" xfId="2" applyNumberFormat="1" applyFont="1" applyAlignment="1">
      <alignment horizontal="left" vertical="top"/>
    </xf>
    <xf numFmtId="0" fontId="9" fillId="0" borderId="1" xfId="4" applyFont="1" applyBorder="1" applyAlignment="1">
      <alignment horizontal="left" vertical="top"/>
    </xf>
    <xf numFmtId="166" fontId="8" fillId="0" borderId="1" xfId="2" applyNumberFormat="1" applyFont="1" applyBorder="1" applyAlignment="1">
      <alignment horizontal="left" vertical="top"/>
    </xf>
    <xf numFmtId="0" fontId="8" fillId="0" borderId="2" xfId="4" applyFont="1" applyBorder="1" applyAlignment="1">
      <alignment horizontal="left" vertical="top"/>
    </xf>
    <xf numFmtId="166" fontId="8" fillId="0" borderId="2" xfId="2" applyNumberFormat="1" applyFont="1" applyBorder="1" applyAlignment="1">
      <alignment horizontal="left" vertical="top"/>
    </xf>
    <xf numFmtId="166" fontId="9" fillId="0" borderId="1" xfId="2" applyNumberFormat="1" applyFont="1" applyBorder="1" applyAlignment="1">
      <alignment horizontal="left" vertical="top"/>
    </xf>
    <xf numFmtId="0" fontId="9" fillId="0" borderId="2" xfId="4" applyFont="1" applyBorder="1" applyAlignment="1">
      <alignment horizontal="left" vertical="top"/>
    </xf>
    <xf numFmtId="166" fontId="9" fillId="0" borderId="2" xfId="2" applyNumberFormat="1" applyFont="1" applyBorder="1" applyAlignment="1">
      <alignment horizontal="left" vertical="top"/>
    </xf>
    <xf numFmtId="0" fontId="10" fillId="0" borderId="0" xfId="4" applyFont="1" applyAlignment="1">
      <alignment horizontal="left" vertical="top"/>
    </xf>
    <xf numFmtId="9" fontId="8" fillId="0" borderId="0" xfId="3" applyFont="1" applyAlignment="1">
      <alignment horizontal="right" vertical="top"/>
    </xf>
    <xf numFmtId="165" fontId="8" fillId="0" borderId="0" xfId="1" applyFont="1" applyAlignment="1">
      <alignment horizontal="right" vertical="top"/>
    </xf>
    <xf numFmtId="167" fontId="8" fillId="0" borderId="0" xfId="4" applyNumberFormat="1" applyFont="1" applyAlignment="1">
      <alignment horizontal="left" vertical="top"/>
    </xf>
    <xf numFmtId="165" fontId="8" fillId="0" borderId="1" xfId="1" applyFont="1" applyBorder="1" applyAlignment="1">
      <alignment horizontal="left" vertical="top"/>
    </xf>
    <xf numFmtId="167" fontId="9" fillId="0" borderId="0" xfId="5" applyNumberFormat="1" applyFont="1" applyBorder="1" applyAlignment="1">
      <alignment vertical="center"/>
    </xf>
    <xf numFmtId="167" fontId="9" fillId="0" borderId="0" xfId="5" applyNumberFormat="1" applyFont="1" applyBorder="1" applyAlignment="1">
      <alignment horizontal="left" vertical="center"/>
    </xf>
    <xf numFmtId="167" fontId="8" fillId="0" borderId="0" xfId="5" applyNumberFormat="1" applyFont="1" applyBorder="1" applyAlignment="1">
      <alignment horizontal="left" vertical="top"/>
    </xf>
    <xf numFmtId="167" fontId="8" fillId="0" borderId="0" xfId="5" applyNumberFormat="1" applyFont="1" applyBorder="1" applyAlignment="1">
      <alignment horizontal="left" vertical="center"/>
    </xf>
    <xf numFmtId="0" fontId="9" fillId="0" borderId="0" xfId="4" applyFont="1" applyAlignment="1">
      <alignment horizontal="right" vertical="top"/>
    </xf>
    <xf numFmtId="166" fontId="8" fillId="0" borderId="0" xfId="2" applyNumberFormat="1" applyFont="1" applyBorder="1" applyAlignment="1">
      <alignment horizontal="left" vertical="top"/>
    </xf>
    <xf numFmtId="166" fontId="9" fillId="0" borderId="0" xfId="2" applyNumberFormat="1" applyFont="1" applyBorder="1" applyAlignment="1">
      <alignment horizontal="left" vertical="top"/>
    </xf>
    <xf numFmtId="0" fontId="9" fillId="0" borderId="2" xfId="4" applyFont="1" applyBorder="1" applyAlignment="1">
      <alignment horizontal="right" vertical="center"/>
    </xf>
    <xf numFmtId="0" fontId="9" fillId="0" borderId="0" xfId="4" applyFont="1" applyAlignment="1">
      <alignment horizontal="right" vertical="center"/>
    </xf>
    <xf numFmtId="0" fontId="8" fillId="0" borderId="0" xfId="1" applyNumberFormat="1" applyFont="1" applyAlignment="1">
      <alignment horizontal="left" vertical="top"/>
    </xf>
    <xf numFmtId="0" fontId="12" fillId="0" borderId="0" xfId="6" applyAlignment="1">
      <alignment horizontal="left" vertical="top"/>
    </xf>
    <xf numFmtId="0" fontId="2" fillId="0" borderId="4" xfId="0" applyFont="1" applyBorder="1"/>
    <xf numFmtId="0" fontId="2" fillId="0" borderId="3" xfId="0" applyFont="1" applyBorder="1"/>
    <xf numFmtId="0" fontId="2" fillId="0" borderId="5" xfId="0" applyFont="1" applyBorder="1"/>
    <xf numFmtId="0" fontId="2" fillId="0" borderId="6" xfId="0" applyFont="1" applyBorder="1"/>
    <xf numFmtId="0" fontId="2" fillId="0" borderId="7" xfId="0" applyFont="1" applyBorder="1"/>
    <xf numFmtId="0" fontId="14" fillId="0" borderId="0" xfId="0" applyFont="1"/>
    <xf numFmtId="0" fontId="13" fillId="0" borderId="0" xfId="0" applyFont="1"/>
    <xf numFmtId="0" fontId="2" fillId="0" borderId="8" xfId="0" applyFont="1" applyBorder="1"/>
    <xf numFmtId="0" fontId="2" fillId="0" borderId="1" xfId="0" applyFont="1" applyBorder="1"/>
    <xf numFmtId="0" fontId="2" fillId="0" borderId="9" xfId="0" applyFont="1" applyBorder="1"/>
    <xf numFmtId="0" fontId="12" fillId="0" borderId="0" xfId="6"/>
    <xf numFmtId="0" fontId="2" fillId="0" borderId="0" xfId="0" applyFont="1" applyAlignment="1">
      <alignment horizontal="center"/>
    </xf>
    <xf numFmtId="0" fontId="2" fillId="0" borderId="0" xfId="0" applyFont="1" applyAlignment="1">
      <alignment horizontal="left" vertical="top" wrapText="1"/>
    </xf>
    <xf numFmtId="0" fontId="14" fillId="0" borderId="4" xfId="0" applyFont="1" applyBorder="1" applyAlignment="1">
      <alignment horizontal="left" vertical="top" wrapText="1"/>
    </xf>
    <xf numFmtId="0" fontId="14" fillId="0" borderId="3" xfId="0" applyFont="1" applyBorder="1" applyAlignment="1">
      <alignment horizontal="left" vertical="top"/>
    </xf>
    <xf numFmtId="0" fontId="14" fillId="0" borderId="5" xfId="0" applyFont="1" applyBorder="1" applyAlignment="1">
      <alignment horizontal="left" vertical="top"/>
    </xf>
    <xf numFmtId="0" fontId="14" fillId="0" borderId="6" xfId="0" applyFont="1" applyBorder="1" applyAlignment="1">
      <alignment horizontal="left" vertical="top"/>
    </xf>
    <xf numFmtId="0" fontId="14" fillId="0" borderId="0" xfId="0" applyFont="1" applyAlignment="1">
      <alignment horizontal="left" vertical="top"/>
    </xf>
    <xf numFmtId="0" fontId="14" fillId="0" borderId="7" xfId="0" applyFont="1" applyBorder="1" applyAlignment="1">
      <alignment horizontal="left" vertical="top"/>
    </xf>
    <xf numFmtId="0" fontId="14" fillId="0" borderId="8" xfId="0" applyFont="1" applyBorder="1" applyAlignment="1">
      <alignment horizontal="left" vertical="top"/>
    </xf>
    <xf numFmtId="0" fontId="14" fillId="0" borderId="1" xfId="0" applyFont="1" applyBorder="1" applyAlignment="1">
      <alignment horizontal="left" vertical="top"/>
    </xf>
    <xf numFmtId="0" fontId="14" fillId="0" borderId="9" xfId="0" applyFont="1" applyBorder="1" applyAlignment="1">
      <alignment horizontal="left" vertical="top"/>
    </xf>
    <xf numFmtId="0" fontId="2" fillId="0" borderId="0" xfId="0" applyFont="1" applyAlignment="1">
      <alignment horizontal="left" wrapText="1"/>
    </xf>
    <xf numFmtId="0" fontId="6" fillId="0" borderId="0" xfId="0" applyFont="1" applyAlignment="1">
      <alignment horizontal="left" vertical="top" wrapText="1"/>
    </xf>
  </cellXfs>
  <cellStyles count="7">
    <cellStyle name="Comma" xfId="1" builtinId="3"/>
    <cellStyle name="Comma 2" xfId="5" xr:uid="{0A11324C-0A36-4D35-A681-A3F463601D16}"/>
    <cellStyle name="Currency" xfId="2" builtinId="4"/>
    <cellStyle name="Hyperlink" xfId="6" builtinId="8"/>
    <cellStyle name="Normal" xfId="0" builtinId="0"/>
    <cellStyle name="Normal 2" xfId="4" xr:uid="{6D96C6C5-47B2-4F0F-9953-270205F9072F}"/>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1</xdr:col>
      <xdr:colOff>485775</xdr:colOff>
      <xdr:row>6</xdr:row>
      <xdr:rowOff>148591</xdr:rowOff>
    </xdr:from>
    <xdr:to>
      <xdr:col>8</xdr:col>
      <xdr:colOff>20955</xdr:colOff>
      <xdr:row>15</xdr:row>
      <xdr:rowOff>6434</xdr:rowOff>
    </xdr:to>
    <xdr:pic>
      <xdr:nvPicPr>
        <xdr:cNvPr id="3" name="Picture 2">
          <a:extLst>
            <a:ext uri="{FF2B5EF4-FFF2-40B4-BE49-F238E27FC236}">
              <a16:creationId xmlns:a16="http://schemas.microsoft.com/office/drawing/2014/main" id="{67678C31-C2CC-35B8-B6F8-38A1CDAC21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5375" y="1234441"/>
          <a:ext cx="3802380" cy="1486618"/>
        </a:xfrm>
        <a:prstGeom prst="rect">
          <a:avLst/>
        </a:prstGeom>
      </xdr:spPr>
    </xdr:pic>
    <xdr:clientData/>
  </xdr:twoCellAnchor>
  <xdr:twoCellAnchor>
    <xdr:from>
      <xdr:col>2</xdr:col>
      <xdr:colOff>43815</xdr:colOff>
      <xdr:row>18</xdr:row>
      <xdr:rowOff>95250</xdr:rowOff>
    </xdr:from>
    <xdr:to>
      <xdr:col>12</xdr:col>
      <xdr:colOff>129540</xdr:colOff>
      <xdr:row>18</xdr:row>
      <xdr:rowOff>95250</xdr:rowOff>
    </xdr:to>
    <xdr:cxnSp macro="">
      <xdr:nvCxnSpPr>
        <xdr:cNvPr id="5" name="Straight Connector 4">
          <a:extLst>
            <a:ext uri="{FF2B5EF4-FFF2-40B4-BE49-F238E27FC236}">
              <a16:creationId xmlns:a16="http://schemas.microsoft.com/office/drawing/2014/main" id="{9C9DD8BA-4FC9-F783-9C23-92253DE58BDD}"/>
            </a:ext>
          </a:extLst>
        </xdr:cNvPr>
        <xdr:cNvCxnSpPr/>
      </xdr:nvCxnSpPr>
      <xdr:spPr>
        <a:xfrm>
          <a:off x="1263015" y="3352800"/>
          <a:ext cx="6181725" cy="0"/>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xdr:row>
      <xdr:rowOff>133350</xdr:rowOff>
    </xdr:from>
    <xdr:to>
      <xdr:col>4</xdr:col>
      <xdr:colOff>434340</xdr:colOff>
      <xdr:row>5</xdr:row>
      <xdr:rowOff>54921</xdr:rowOff>
    </xdr:to>
    <xdr:pic>
      <xdr:nvPicPr>
        <xdr:cNvPr id="2" name="Picture 1">
          <a:extLst>
            <a:ext uri="{FF2B5EF4-FFF2-40B4-BE49-F238E27FC236}">
              <a16:creationId xmlns:a16="http://schemas.microsoft.com/office/drawing/2014/main" id="{9CE1BE67-838A-49A7-94F9-D0EED89CA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304800"/>
          <a:ext cx="1657350" cy="649281"/>
        </a:xfrm>
        <a:prstGeom prst="rect">
          <a:avLst/>
        </a:prstGeom>
      </xdr:spPr>
    </xdr:pic>
    <xdr:clientData/>
  </xdr:twoCellAnchor>
  <xdr:twoCellAnchor editAs="oneCell">
    <xdr:from>
      <xdr:col>1</xdr:col>
      <xdr:colOff>577215</xdr:colOff>
      <xdr:row>22</xdr:row>
      <xdr:rowOff>59055</xdr:rowOff>
    </xdr:from>
    <xdr:to>
      <xdr:col>6</xdr:col>
      <xdr:colOff>322187</xdr:colOff>
      <xdr:row>25</xdr:row>
      <xdr:rowOff>116253</xdr:rowOff>
    </xdr:to>
    <xdr:pic>
      <xdr:nvPicPr>
        <xdr:cNvPr id="3" name="Picture 2">
          <a:extLst>
            <a:ext uri="{FF2B5EF4-FFF2-40B4-BE49-F238E27FC236}">
              <a16:creationId xmlns:a16="http://schemas.microsoft.com/office/drawing/2014/main" id="{2ABB64F2-FFC5-A7FF-2FA4-29ACF6FE3DDC}"/>
            </a:ext>
          </a:extLst>
        </xdr:cNvPr>
        <xdr:cNvPicPr>
          <a:picLocks noChangeAspect="1"/>
        </xdr:cNvPicPr>
      </xdr:nvPicPr>
      <xdr:blipFill>
        <a:blip xmlns:r="http://schemas.openxmlformats.org/officeDocument/2006/relationships" r:embed="rId2"/>
        <a:stretch>
          <a:fillRect/>
        </a:stretch>
      </xdr:blipFill>
      <xdr:spPr>
        <a:xfrm>
          <a:off x="577215" y="4030980"/>
          <a:ext cx="2800592" cy="571548"/>
        </a:xfrm>
        <a:prstGeom prst="rect">
          <a:avLst/>
        </a:prstGeom>
      </xdr:spPr>
    </xdr:pic>
    <xdr:clientData/>
  </xdr:twoCellAnchor>
  <xdr:twoCellAnchor editAs="oneCell">
    <xdr:from>
      <xdr:col>2</xdr:col>
      <xdr:colOff>0</xdr:colOff>
      <xdr:row>31</xdr:row>
      <xdr:rowOff>0</xdr:rowOff>
    </xdr:from>
    <xdr:to>
      <xdr:col>7</xdr:col>
      <xdr:colOff>53609</xdr:colOff>
      <xdr:row>34</xdr:row>
      <xdr:rowOff>97208</xdr:rowOff>
    </xdr:to>
    <xdr:pic>
      <xdr:nvPicPr>
        <xdr:cNvPr id="4" name="Picture 3">
          <a:extLst>
            <a:ext uri="{FF2B5EF4-FFF2-40B4-BE49-F238E27FC236}">
              <a16:creationId xmlns:a16="http://schemas.microsoft.com/office/drawing/2014/main" id="{C34A4738-8F68-710C-46ED-0A6AD4A834DB}"/>
            </a:ext>
          </a:extLst>
        </xdr:cNvPr>
        <xdr:cNvPicPr>
          <a:picLocks noChangeAspect="1"/>
        </xdr:cNvPicPr>
      </xdr:nvPicPr>
      <xdr:blipFill>
        <a:blip xmlns:r="http://schemas.openxmlformats.org/officeDocument/2006/relationships" r:embed="rId3"/>
        <a:stretch>
          <a:fillRect/>
        </a:stretch>
      </xdr:blipFill>
      <xdr:spPr>
        <a:xfrm>
          <a:off x="609600" y="5772150"/>
          <a:ext cx="3101609" cy="617273"/>
        </a:xfrm>
        <a:prstGeom prst="rect">
          <a:avLst/>
        </a:prstGeom>
      </xdr:spPr>
    </xdr:pic>
    <xdr:clientData/>
  </xdr:twoCellAnchor>
  <xdr:twoCellAnchor editAs="oneCell">
    <xdr:from>
      <xdr:col>2</xdr:col>
      <xdr:colOff>0</xdr:colOff>
      <xdr:row>43</xdr:row>
      <xdr:rowOff>28575</xdr:rowOff>
    </xdr:from>
    <xdr:to>
      <xdr:col>8</xdr:col>
      <xdr:colOff>267040</xdr:colOff>
      <xdr:row>46</xdr:row>
      <xdr:rowOff>57197</xdr:rowOff>
    </xdr:to>
    <xdr:pic>
      <xdr:nvPicPr>
        <xdr:cNvPr id="5" name="Picture 4">
          <a:extLst>
            <a:ext uri="{FF2B5EF4-FFF2-40B4-BE49-F238E27FC236}">
              <a16:creationId xmlns:a16="http://schemas.microsoft.com/office/drawing/2014/main" id="{37CC5F40-6CD5-85DB-4197-3BB4178E8E7F}"/>
            </a:ext>
          </a:extLst>
        </xdr:cNvPr>
        <xdr:cNvPicPr>
          <a:picLocks noChangeAspect="1"/>
        </xdr:cNvPicPr>
      </xdr:nvPicPr>
      <xdr:blipFill>
        <a:blip xmlns:r="http://schemas.openxmlformats.org/officeDocument/2006/relationships" r:embed="rId4"/>
        <a:stretch>
          <a:fillRect/>
        </a:stretch>
      </xdr:blipFill>
      <xdr:spPr>
        <a:xfrm>
          <a:off x="609600" y="8001000"/>
          <a:ext cx="3924640" cy="539162"/>
        </a:xfrm>
        <a:prstGeom prst="rect">
          <a:avLst/>
        </a:prstGeom>
      </xdr:spPr>
    </xdr:pic>
    <xdr:clientData/>
  </xdr:twoCellAnchor>
  <xdr:twoCellAnchor editAs="oneCell">
    <xdr:from>
      <xdr:col>1</xdr:col>
      <xdr:colOff>581025</xdr:colOff>
      <xdr:row>54</xdr:row>
      <xdr:rowOff>47625</xdr:rowOff>
    </xdr:from>
    <xdr:to>
      <xdr:col>7</xdr:col>
      <xdr:colOff>287946</xdr:colOff>
      <xdr:row>57</xdr:row>
      <xdr:rowOff>59102</xdr:rowOff>
    </xdr:to>
    <xdr:pic>
      <xdr:nvPicPr>
        <xdr:cNvPr id="6" name="Picture 5">
          <a:extLst>
            <a:ext uri="{FF2B5EF4-FFF2-40B4-BE49-F238E27FC236}">
              <a16:creationId xmlns:a16="http://schemas.microsoft.com/office/drawing/2014/main" id="{660EC420-CC83-4A82-DE45-35157C5A7DFC}"/>
            </a:ext>
          </a:extLst>
        </xdr:cNvPr>
        <xdr:cNvPicPr>
          <a:picLocks noChangeAspect="1"/>
        </xdr:cNvPicPr>
      </xdr:nvPicPr>
      <xdr:blipFill>
        <a:blip xmlns:r="http://schemas.openxmlformats.org/officeDocument/2006/relationships" r:embed="rId5"/>
        <a:stretch>
          <a:fillRect/>
        </a:stretch>
      </xdr:blipFill>
      <xdr:spPr>
        <a:xfrm>
          <a:off x="581025" y="9906000"/>
          <a:ext cx="3364521" cy="535352"/>
        </a:xfrm>
        <a:prstGeom prst="rect">
          <a:avLst/>
        </a:prstGeom>
      </xdr:spPr>
    </xdr:pic>
    <xdr:clientData/>
  </xdr:twoCellAnchor>
  <xdr:twoCellAnchor editAs="oneCell">
    <xdr:from>
      <xdr:col>2</xdr:col>
      <xdr:colOff>0</xdr:colOff>
      <xdr:row>68</xdr:row>
      <xdr:rowOff>0</xdr:rowOff>
    </xdr:from>
    <xdr:to>
      <xdr:col>7</xdr:col>
      <xdr:colOff>209832</xdr:colOff>
      <xdr:row>71</xdr:row>
      <xdr:rowOff>72441</xdr:rowOff>
    </xdr:to>
    <xdr:pic>
      <xdr:nvPicPr>
        <xdr:cNvPr id="7" name="Picture 6">
          <a:extLst>
            <a:ext uri="{FF2B5EF4-FFF2-40B4-BE49-F238E27FC236}">
              <a16:creationId xmlns:a16="http://schemas.microsoft.com/office/drawing/2014/main" id="{9FA7F7B4-FB17-CE3D-6E7A-4BE41E5BEE54}"/>
            </a:ext>
          </a:extLst>
        </xdr:cNvPr>
        <xdr:cNvPicPr>
          <a:picLocks noChangeAspect="1"/>
        </xdr:cNvPicPr>
      </xdr:nvPicPr>
      <xdr:blipFill>
        <a:blip xmlns:r="http://schemas.openxmlformats.org/officeDocument/2006/relationships" r:embed="rId6"/>
        <a:stretch>
          <a:fillRect/>
        </a:stretch>
      </xdr:blipFill>
      <xdr:spPr>
        <a:xfrm>
          <a:off x="609600" y="12430125"/>
          <a:ext cx="3254022" cy="586791"/>
        </a:xfrm>
        <a:prstGeom prst="rect">
          <a:avLst/>
        </a:prstGeom>
      </xdr:spPr>
    </xdr:pic>
    <xdr:clientData/>
  </xdr:twoCellAnchor>
  <xdr:twoCellAnchor editAs="oneCell">
    <xdr:from>
      <xdr:col>2</xdr:col>
      <xdr:colOff>0</xdr:colOff>
      <xdr:row>77</xdr:row>
      <xdr:rowOff>0</xdr:rowOff>
    </xdr:from>
    <xdr:to>
      <xdr:col>7</xdr:col>
      <xdr:colOff>228884</xdr:colOff>
      <xdr:row>80</xdr:row>
      <xdr:rowOff>97208</xdr:rowOff>
    </xdr:to>
    <xdr:pic>
      <xdr:nvPicPr>
        <xdr:cNvPr id="8" name="Picture 7">
          <a:extLst>
            <a:ext uri="{FF2B5EF4-FFF2-40B4-BE49-F238E27FC236}">
              <a16:creationId xmlns:a16="http://schemas.microsoft.com/office/drawing/2014/main" id="{5006E1F6-9E25-FE70-D27F-4D571F0E6CA7}"/>
            </a:ext>
          </a:extLst>
        </xdr:cNvPr>
        <xdr:cNvPicPr>
          <a:picLocks noChangeAspect="1"/>
        </xdr:cNvPicPr>
      </xdr:nvPicPr>
      <xdr:blipFill>
        <a:blip xmlns:r="http://schemas.openxmlformats.org/officeDocument/2006/relationships" r:embed="rId7"/>
        <a:stretch>
          <a:fillRect/>
        </a:stretch>
      </xdr:blipFill>
      <xdr:spPr>
        <a:xfrm>
          <a:off x="609600" y="14001750"/>
          <a:ext cx="3276884" cy="617273"/>
        </a:xfrm>
        <a:prstGeom prst="rect">
          <a:avLst/>
        </a:prstGeom>
      </xdr:spPr>
    </xdr:pic>
    <xdr:clientData/>
  </xdr:twoCellAnchor>
  <xdr:twoCellAnchor editAs="oneCell">
    <xdr:from>
      <xdr:col>2</xdr:col>
      <xdr:colOff>0</xdr:colOff>
      <xdr:row>88</xdr:row>
      <xdr:rowOff>0</xdr:rowOff>
    </xdr:from>
    <xdr:to>
      <xdr:col>8</xdr:col>
      <xdr:colOff>305143</xdr:colOff>
      <xdr:row>91</xdr:row>
      <xdr:rowOff>34338</xdr:rowOff>
    </xdr:to>
    <xdr:pic>
      <xdr:nvPicPr>
        <xdr:cNvPr id="9" name="Picture 8">
          <a:extLst>
            <a:ext uri="{FF2B5EF4-FFF2-40B4-BE49-F238E27FC236}">
              <a16:creationId xmlns:a16="http://schemas.microsoft.com/office/drawing/2014/main" id="{B639FA66-E400-895F-F583-41D829EDF0A2}"/>
            </a:ext>
          </a:extLst>
        </xdr:cNvPr>
        <xdr:cNvPicPr>
          <a:picLocks noChangeAspect="1"/>
        </xdr:cNvPicPr>
      </xdr:nvPicPr>
      <xdr:blipFill>
        <a:blip xmlns:r="http://schemas.openxmlformats.org/officeDocument/2006/relationships" r:embed="rId8"/>
        <a:stretch>
          <a:fillRect/>
        </a:stretch>
      </xdr:blipFill>
      <xdr:spPr>
        <a:xfrm>
          <a:off x="609600" y="16059150"/>
          <a:ext cx="3962743" cy="548688"/>
        </a:xfrm>
        <a:prstGeom prst="rect">
          <a:avLst/>
        </a:prstGeom>
      </xdr:spPr>
    </xdr:pic>
    <xdr:clientData/>
  </xdr:twoCellAnchor>
  <xdr:twoCellAnchor editAs="oneCell">
    <xdr:from>
      <xdr:col>2</xdr:col>
      <xdr:colOff>0</xdr:colOff>
      <xdr:row>96</xdr:row>
      <xdr:rowOff>0</xdr:rowOff>
    </xdr:from>
    <xdr:to>
      <xdr:col>9</xdr:col>
      <xdr:colOff>343300</xdr:colOff>
      <xdr:row>99</xdr:row>
      <xdr:rowOff>44</xdr:rowOff>
    </xdr:to>
    <xdr:pic>
      <xdr:nvPicPr>
        <xdr:cNvPr id="10" name="Picture 9">
          <a:extLst>
            <a:ext uri="{FF2B5EF4-FFF2-40B4-BE49-F238E27FC236}">
              <a16:creationId xmlns:a16="http://schemas.microsoft.com/office/drawing/2014/main" id="{E9149F39-4F4A-EBE3-3BB6-7F70C274FF4D}"/>
            </a:ext>
          </a:extLst>
        </xdr:cNvPr>
        <xdr:cNvPicPr>
          <a:picLocks noChangeAspect="1"/>
        </xdr:cNvPicPr>
      </xdr:nvPicPr>
      <xdr:blipFill>
        <a:blip xmlns:r="http://schemas.openxmlformats.org/officeDocument/2006/relationships" r:embed="rId9"/>
        <a:stretch>
          <a:fillRect/>
        </a:stretch>
      </xdr:blipFill>
      <xdr:spPr>
        <a:xfrm>
          <a:off x="609600" y="17459325"/>
          <a:ext cx="4610500" cy="5029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190501</xdr:rowOff>
    </xdr:from>
    <xdr:to>
      <xdr:col>1</xdr:col>
      <xdr:colOff>1659255</xdr:colOff>
      <xdr:row>4</xdr:row>
      <xdr:rowOff>39682</xdr:rowOff>
    </xdr:to>
    <xdr:pic>
      <xdr:nvPicPr>
        <xdr:cNvPr id="2" name="Picture 1">
          <a:extLst>
            <a:ext uri="{FF2B5EF4-FFF2-40B4-BE49-F238E27FC236}">
              <a16:creationId xmlns:a16="http://schemas.microsoft.com/office/drawing/2014/main" id="{6E6FFA64-D264-4059-BE28-FBFAA4BEF3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125" y="190501"/>
          <a:ext cx="1645920" cy="6492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81915</xdr:colOff>
      <xdr:row>1</xdr:row>
      <xdr:rowOff>62865</xdr:rowOff>
    </xdr:from>
    <xdr:to>
      <xdr:col>1</xdr:col>
      <xdr:colOff>1729740</xdr:colOff>
      <xdr:row>4</xdr:row>
      <xdr:rowOff>115881</xdr:rowOff>
    </xdr:to>
    <xdr:pic>
      <xdr:nvPicPr>
        <xdr:cNvPr id="2" name="Picture 1">
          <a:extLst>
            <a:ext uri="{FF2B5EF4-FFF2-40B4-BE49-F238E27FC236}">
              <a16:creationId xmlns:a16="http://schemas.microsoft.com/office/drawing/2014/main" id="{687C9399-B671-409D-BF60-7F24265E9F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515" y="262890"/>
          <a:ext cx="1647825" cy="6530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0:C22"/>
  <sheetViews>
    <sheetView showGridLines="0" workbookViewId="0">
      <selection activeCell="C22" sqref="C22"/>
    </sheetView>
  </sheetViews>
  <sheetFormatPr baseColWidth="10" defaultColWidth="8.83203125" defaultRowHeight="15" x14ac:dyDescent="0.2"/>
  <sheetData>
    <row r="20" spans="3:3" ht="35" x14ac:dyDescent="0.35">
      <c r="C20" s="2" t="s">
        <v>116</v>
      </c>
    </row>
    <row r="22" spans="3:3" ht="19" x14ac:dyDescent="0.25">
      <c r="C22" s="3" t="s">
        <v>0</v>
      </c>
    </row>
  </sheetData>
  <pageMargins left="0.7" right="0.7" top="0.75" bottom="0.75" header="0.3" footer="0.3"/>
  <customProperties>
    <customPr name="OrphanNamesChecked" r:id="rId1"/>
  </customProperti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74FA4-B914-430B-A909-1788BDA3966E}">
  <sheetPr>
    <tabColor theme="6" tint="0.79998168889431442"/>
  </sheetPr>
  <dimension ref="B1:X100"/>
  <sheetViews>
    <sheetView showGridLines="0" workbookViewId="0">
      <selection activeCell="Z3" sqref="Z3"/>
    </sheetView>
  </sheetViews>
  <sheetFormatPr baseColWidth="10" defaultColWidth="8.83203125" defaultRowHeight="14" x14ac:dyDescent="0.15"/>
  <cols>
    <col min="1" max="16384" width="8.83203125" style="1"/>
  </cols>
  <sheetData>
    <row r="1" spans="2:24" ht="15" thickBot="1" x14ac:dyDescent="0.2"/>
    <row r="2" spans="2:24" ht="14.5" customHeight="1" x14ac:dyDescent="0.15">
      <c r="B2" s="51"/>
      <c r="C2" s="52"/>
      <c r="D2" s="52"/>
      <c r="E2" s="52"/>
      <c r="F2" s="52"/>
      <c r="G2" s="52"/>
      <c r="H2" s="52"/>
      <c r="I2" s="52"/>
      <c r="J2" s="52"/>
      <c r="K2" s="52"/>
      <c r="L2" s="52"/>
      <c r="M2" s="53"/>
      <c r="O2" s="64" t="s">
        <v>112</v>
      </c>
      <c r="P2" s="65"/>
      <c r="Q2" s="65"/>
      <c r="R2" s="65"/>
      <c r="S2" s="65"/>
      <c r="T2" s="65"/>
      <c r="U2" s="65"/>
      <c r="V2" s="65"/>
      <c r="W2" s="65"/>
      <c r="X2" s="66"/>
    </row>
    <row r="3" spans="2:24" ht="14.5" customHeight="1" x14ac:dyDescent="0.15">
      <c r="B3" s="54"/>
      <c r="M3" s="55"/>
      <c r="O3" s="67"/>
      <c r="P3" s="68"/>
      <c r="Q3" s="68"/>
      <c r="R3" s="68"/>
      <c r="S3" s="68"/>
      <c r="T3" s="68"/>
      <c r="U3" s="68"/>
      <c r="V3" s="68"/>
      <c r="W3" s="68"/>
      <c r="X3" s="69"/>
    </row>
    <row r="4" spans="2:24" ht="14.5" customHeight="1" x14ac:dyDescent="0.15">
      <c r="B4" s="54"/>
      <c r="M4" s="55"/>
      <c r="O4" s="67"/>
      <c r="P4" s="68"/>
      <c r="Q4" s="68"/>
      <c r="R4" s="68"/>
      <c r="S4" s="68"/>
      <c r="T4" s="68"/>
      <c r="U4" s="68"/>
      <c r="V4" s="68"/>
      <c r="W4" s="68"/>
      <c r="X4" s="69"/>
    </row>
    <row r="5" spans="2:24" ht="14.5" customHeight="1" x14ac:dyDescent="0.15">
      <c r="B5" s="54"/>
      <c r="M5" s="55"/>
      <c r="O5" s="67"/>
      <c r="P5" s="68"/>
      <c r="Q5" s="68"/>
      <c r="R5" s="68"/>
      <c r="S5" s="68"/>
      <c r="T5" s="68"/>
      <c r="U5" s="68"/>
      <c r="V5" s="68"/>
      <c r="W5" s="68"/>
      <c r="X5" s="69"/>
    </row>
    <row r="6" spans="2:24" ht="14.5" customHeight="1" x14ac:dyDescent="0.15">
      <c r="B6" s="54"/>
      <c r="M6" s="55"/>
      <c r="O6" s="67"/>
      <c r="P6" s="68"/>
      <c r="Q6" s="68"/>
      <c r="R6" s="68"/>
      <c r="S6" s="68"/>
      <c r="T6" s="68"/>
      <c r="U6" s="68"/>
      <c r="V6" s="68"/>
      <c r="W6" s="68"/>
      <c r="X6" s="69"/>
    </row>
    <row r="7" spans="2:24" ht="14.5" customHeight="1" thickBot="1" x14ac:dyDescent="0.2">
      <c r="B7" s="54"/>
      <c r="M7" s="55"/>
      <c r="O7" s="70"/>
      <c r="P7" s="71"/>
      <c r="Q7" s="71"/>
      <c r="R7" s="71"/>
      <c r="S7" s="71"/>
      <c r="T7" s="71"/>
      <c r="U7" s="71"/>
      <c r="V7" s="71"/>
      <c r="W7" s="71"/>
      <c r="X7" s="72"/>
    </row>
    <row r="8" spans="2:24" ht="23" x14ac:dyDescent="0.25">
      <c r="B8" s="54"/>
      <c r="C8" s="4" t="s">
        <v>90</v>
      </c>
      <c r="M8" s="55"/>
    </row>
    <row r="9" spans="2:24" ht="15" x14ac:dyDescent="0.2">
      <c r="B9" s="54"/>
      <c r="M9" s="55"/>
      <c r="O9" s="1" t="s">
        <v>114</v>
      </c>
      <c r="X9" s="61" t="s">
        <v>115</v>
      </c>
    </row>
    <row r="10" spans="2:24" x14ac:dyDescent="0.15">
      <c r="B10" s="54"/>
      <c r="M10" s="55"/>
      <c r="O10" s="73" t="s">
        <v>113</v>
      </c>
      <c r="P10" s="73"/>
      <c r="Q10" s="73"/>
      <c r="R10" s="73"/>
      <c r="S10" s="73"/>
      <c r="T10" s="73"/>
      <c r="U10" s="73"/>
      <c r="V10" s="73"/>
    </row>
    <row r="11" spans="2:24" ht="23" x14ac:dyDescent="0.25">
      <c r="B11" s="54"/>
      <c r="C11" s="4" t="s">
        <v>91</v>
      </c>
      <c r="M11" s="55"/>
      <c r="O11" s="73"/>
      <c r="P11" s="73"/>
      <c r="Q11" s="73"/>
      <c r="R11" s="73"/>
      <c r="S11" s="73"/>
      <c r="T11" s="73"/>
      <c r="U11" s="73"/>
      <c r="V11" s="73"/>
      <c r="X11" s="61" t="s">
        <v>89</v>
      </c>
    </row>
    <row r="12" spans="2:24" x14ac:dyDescent="0.15">
      <c r="B12" s="54"/>
      <c r="M12" s="55"/>
    </row>
    <row r="13" spans="2:24" x14ac:dyDescent="0.15">
      <c r="B13" s="54"/>
      <c r="C13" s="74" t="s">
        <v>92</v>
      </c>
      <c r="D13" s="74"/>
      <c r="E13" s="74"/>
      <c r="F13" s="74"/>
      <c r="G13" s="74"/>
      <c r="H13" s="74"/>
      <c r="I13" s="74"/>
      <c r="J13" s="74"/>
      <c r="K13" s="74"/>
      <c r="L13" s="74"/>
      <c r="M13" s="55"/>
    </row>
    <row r="14" spans="2:24" x14ac:dyDescent="0.15">
      <c r="B14" s="54"/>
      <c r="C14" s="74"/>
      <c r="D14" s="74"/>
      <c r="E14" s="74"/>
      <c r="F14" s="74"/>
      <c r="G14" s="74"/>
      <c r="H14" s="74"/>
      <c r="I14" s="74"/>
      <c r="J14" s="74"/>
      <c r="K14" s="74"/>
      <c r="L14" s="74"/>
      <c r="M14" s="55"/>
    </row>
    <row r="15" spans="2:24" x14ac:dyDescent="0.15">
      <c r="B15" s="54"/>
      <c r="C15" s="74"/>
      <c r="D15" s="74"/>
      <c r="E15" s="74"/>
      <c r="F15" s="74"/>
      <c r="G15" s="74"/>
      <c r="H15" s="74"/>
      <c r="I15" s="74"/>
      <c r="J15" s="74"/>
      <c r="K15" s="74"/>
      <c r="L15" s="74"/>
      <c r="M15" s="55"/>
    </row>
    <row r="16" spans="2:24" x14ac:dyDescent="0.15">
      <c r="B16" s="54"/>
      <c r="M16" s="55"/>
    </row>
    <row r="17" spans="2:13" ht="23" x14ac:dyDescent="0.25">
      <c r="B17" s="54"/>
      <c r="C17" s="4" t="s">
        <v>93</v>
      </c>
      <c r="M17" s="55"/>
    </row>
    <row r="18" spans="2:13" x14ac:dyDescent="0.15">
      <c r="B18" s="54"/>
      <c r="M18" s="55"/>
    </row>
    <row r="19" spans="2:13" ht="16" x14ac:dyDescent="0.2">
      <c r="B19" s="54"/>
      <c r="C19" s="5" t="s">
        <v>94</v>
      </c>
      <c r="M19" s="55"/>
    </row>
    <row r="20" spans="2:13" x14ac:dyDescent="0.15">
      <c r="B20" s="54"/>
      <c r="M20" s="55"/>
    </row>
    <row r="21" spans="2:13" ht="16" x14ac:dyDescent="0.2">
      <c r="B21" s="54"/>
      <c r="C21" s="56" t="s">
        <v>96</v>
      </c>
      <c r="M21" s="55"/>
    </row>
    <row r="22" spans="2:13" x14ac:dyDescent="0.15">
      <c r="B22" s="54"/>
      <c r="M22" s="55"/>
    </row>
    <row r="23" spans="2:13" x14ac:dyDescent="0.15">
      <c r="B23" s="54"/>
      <c r="C23" s="62"/>
      <c r="D23" s="62"/>
      <c r="E23" s="62"/>
      <c r="F23" s="62"/>
      <c r="G23" s="62"/>
      <c r="H23" s="62"/>
      <c r="I23" s="62"/>
      <c r="J23" s="62"/>
      <c r="K23" s="62"/>
      <c r="L23" s="62"/>
      <c r="M23" s="55"/>
    </row>
    <row r="24" spans="2:13" x14ac:dyDescent="0.15">
      <c r="B24" s="54"/>
      <c r="C24" s="62"/>
      <c r="D24" s="62"/>
      <c r="E24" s="62"/>
      <c r="F24" s="62"/>
      <c r="G24" s="62"/>
      <c r="H24" s="62"/>
      <c r="I24" s="62"/>
      <c r="J24" s="62"/>
      <c r="K24" s="62"/>
      <c r="L24" s="62"/>
      <c r="M24" s="55"/>
    </row>
    <row r="25" spans="2:13" x14ac:dyDescent="0.15">
      <c r="B25" s="54"/>
      <c r="C25" s="62"/>
      <c r="D25" s="62"/>
      <c r="E25" s="62"/>
      <c r="F25" s="62"/>
      <c r="G25" s="62"/>
      <c r="H25" s="62"/>
      <c r="I25" s="62"/>
      <c r="J25" s="62"/>
      <c r="K25" s="62"/>
      <c r="L25" s="62"/>
      <c r="M25" s="55"/>
    </row>
    <row r="26" spans="2:13" x14ac:dyDescent="0.15">
      <c r="B26" s="54"/>
      <c r="C26" s="62"/>
      <c r="D26" s="62"/>
      <c r="E26" s="62"/>
      <c r="F26" s="62"/>
      <c r="G26" s="62"/>
      <c r="H26" s="62"/>
      <c r="I26" s="62"/>
      <c r="J26" s="62"/>
      <c r="K26" s="62"/>
      <c r="L26" s="62"/>
      <c r="M26" s="55"/>
    </row>
    <row r="27" spans="2:13" x14ac:dyDescent="0.15">
      <c r="B27" s="54"/>
      <c r="C27" s="62"/>
      <c r="D27" s="62"/>
      <c r="E27" s="62"/>
      <c r="F27" s="62"/>
      <c r="G27" s="62"/>
      <c r="H27" s="62"/>
      <c r="I27" s="62"/>
      <c r="J27" s="62"/>
      <c r="K27" s="62"/>
      <c r="L27" s="62"/>
      <c r="M27" s="55"/>
    </row>
    <row r="28" spans="2:13" ht="16" x14ac:dyDescent="0.2">
      <c r="B28" s="54"/>
      <c r="C28" s="5" t="s">
        <v>95</v>
      </c>
      <c r="M28" s="55"/>
    </row>
    <row r="29" spans="2:13" x14ac:dyDescent="0.15">
      <c r="B29" s="54"/>
      <c r="M29" s="55"/>
    </row>
    <row r="30" spans="2:13" ht="16" x14ac:dyDescent="0.2">
      <c r="B30" s="54"/>
      <c r="C30" s="56" t="s">
        <v>97</v>
      </c>
      <c r="M30" s="55"/>
    </row>
    <row r="31" spans="2:13" x14ac:dyDescent="0.15">
      <c r="B31" s="54"/>
      <c r="M31" s="55"/>
    </row>
    <row r="32" spans="2:13" x14ac:dyDescent="0.15">
      <c r="B32" s="54"/>
      <c r="C32" s="62"/>
      <c r="D32" s="62"/>
      <c r="E32" s="62"/>
      <c r="F32" s="62"/>
      <c r="G32" s="62"/>
      <c r="H32" s="62"/>
      <c r="I32" s="62"/>
      <c r="J32" s="62"/>
      <c r="K32" s="62"/>
      <c r="L32" s="62"/>
      <c r="M32" s="55"/>
    </row>
    <row r="33" spans="2:13" x14ac:dyDescent="0.15">
      <c r="B33" s="54"/>
      <c r="C33" s="62"/>
      <c r="D33" s="62"/>
      <c r="E33" s="62"/>
      <c r="F33" s="62"/>
      <c r="G33" s="62"/>
      <c r="H33" s="62"/>
      <c r="I33" s="62"/>
      <c r="J33" s="62"/>
      <c r="K33" s="62"/>
      <c r="L33" s="62"/>
      <c r="M33" s="55"/>
    </row>
    <row r="34" spans="2:13" x14ac:dyDescent="0.15">
      <c r="B34" s="54"/>
      <c r="C34" s="62"/>
      <c r="D34" s="62"/>
      <c r="E34" s="62"/>
      <c r="F34" s="62"/>
      <c r="G34" s="62"/>
      <c r="H34" s="62"/>
      <c r="I34" s="62"/>
      <c r="J34" s="62"/>
      <c r="K34" s="62"/>
      <c r="L34" s="62"/>
      <c r="M34" s="55"/>
    </row>
    <row r="35" spans="2:13" x14ac:dyDescent="0.15">
      <c r="B35" s="54"/>
      <c r="C35" s="62"/>
      <c r="D35" s="62"/>
      <c r="E35" s="62"/>
      <c r="F35" s="62"/>
      <c r="G35" s="62"/>
      <c r="H35" s="62"/>
      <c r="I35" s="62"/>
      <c r="J35" s="62"/>
      <c r="K35" s="62"/>
      <c r="L35" s="62"/>
      <c r="M35" s="55"/>
    </row>
    <row r="36" spans="2:13" x14ac:dyDescent="0.15">
      <c r="B36" s="54"/>
      <c r="M36" s="55"/>
    </row>
    <row r="37" spans="2:13" x14ac:dyDescent="0.15">
      <c r="B37" s="54"/>
      <c r="M37" s="55"/>
    </row>
    <row r="38" spans="2:13" ht="23" x14ac:dyDescent="0.25">
      <c r="B38" s="54"/>
      <c r="C38" s="4" t="s">
        <v>98</v>
      </c>
      <c r="M38" s="55"/>
    </row>
    <row r="39" spans="2:13" x14ac:dyDescent="0.15">
      <c r="B39" s="54"/>
      <c r="M39" s="55"/>
    </row>
    <row r="40" spans="2:13" x14ac:dyDescent="0.15">
      <c r="B40" s="54"/>
      <c r="C40" s="1" t="s">
        <v>99</v>
      </c>
      <c r="M40" s="55"/>
    </row>
    <row r="41" spans="2:13" x14ac:dyDescent="0.15">
      <c r="B41" s="54"/>
      <c r="M41" s="55"/>
    </row>
    <row r="42" spans="2:13" ht="16" x14ac:dyDescent="0.2">
      <c r="B42" s="54"/>
      <c r="C42" s="56" t="s">
        <v>100</v>
      </c>
      <c r="M42" s="55"/>
    </row>
    <row r="43" spans="2:13" x14ac:dyDescent="0.15">
      <c r="B43" s="54"/>
      <c r="M43" s="55"/>
    </row>
    <row r="44" spans="2:13" x14ac:dyDescent="0.15">
      <c r="B44" s="54"/>
      <c r="C44" s="62"/>
      <c r="D44" s="62"/>
      <c r="E44" s="62"/>
      <c r="F44" s="62"/>
      <c r="G44" s="62"/>
      <c r="H44" s="62"/>
      <c r="I44" s="62"/>
      <c r="J44" s="62"/>
      <c r="K44" s="62"/>
      <c r="M44" s="55"/>
    </row>
    <row r="45" spans="2:13" x14ac:dyDescent="0.15">
      <c r="B45" s="54"/>
      <c r="C45" s="62"/>
      <c r="D45" s="62"/>
      <c r="E45" s="62"/>
      <c r="F45" s="62"/>
      <c r="G45" s="62"/>
      <c r="H45" s="62"/>
      <c r="I45" s="62"/>
      <c r="J45" s="62"/>
      <c r="K45" s="62"/>
      <c r="M45" s="55"/>
    </row>
    <row r="46" spans="2:13" x14ac:dyDescent="0.15">
      <c r="B46" s="54"/>
      <c r="C46" s="62"/>
      <c r="D46" s="62"/>
      <c r="E46" s="62"/>
      <c r="F46" s="62"/>
      <c r="G46" s="62"/>
      <c r="H46" s="62"/>
      <c r="I46" s="62"/>
      <c r="J46" s="62"/>
      <c r="K46" s="62"/>
      <c r="M46" s="55"/>
    </row>
    <row r="47" spans="2:13" x14ac:dyDescent="0.15">
      <c r="B47" s="54"/>
      <c r="C47" s="62"/>
      <c r="D47" s="62"/>
      <c r="E47" s="62"/>
      <c r="F47" s="62"/>
      <c r="G47" s="62"/>
      <c r="H47" s="62"/>
      <c r="I47" s="62"/>
      <c r="J47" s="62"/>
      <c r="K47" s="62"/>
      <c r="M47" s="55"/>
    </row>
    <row r="48" spans="2:13" x14ac:dyDescent="0.15">
      <c r="B48" s="54"/>
      <c r="M48" s="55"/>
    </row>
    <row r="49" spans="2:13" x14ac:dyDescent="0.15">
      <c r="B49" s="54"/>
      <c r="C49" s="63" t="s">
        <v>101</v>
      </c>
      <c r="D49" s="63"/>
      <c r="E49" s="63"/>
      <c r="F49" s="63"/>
      <c r="G49" s="63"/>
      <c r="H49" s="63"/>
      <c r="I49" s="63"/>
      <c r="J49" s="63"/>
      <c r="K49" s="63"/>
      <c r="M49" s="55"/>
    </row>
    <row r="50" spans="2:13" x14ac:dyDescent="0.15">
      <c r="B50" s="54"/>
      <c r="C50" s="63"/>
      <c r="D50" s="63"/>
      <c r="E50" s="63"/>
      <c r="F50" s="63"/>
      <c r="G50" s="63"/>
      <c r="H50" s="63"/>
      <c r="I50" s="63"/>
      <c r="J50" s="63"/>
      <c r="K50" s="63"/>
      <c r="M50" s="55"/>
    </row>
    <row r="51" spans="2:13" x14ac:dyDescent="0.15">
      <c r="B51" s="54"/>
      <c r="C51" s="63"/>
      <c r="D51" s="63"/>
      <c r="E51" s="63"/>
      <c r="F51" s="63"/>
      <c r="G51" s="63"/>
      <c r="H51" s="63"/>
      <c r="I51" s="63"/>
      <c r="J51" s="63"/>
      <c r="K51" s="63"/>
      <c r="M51" s="55"/>
    </row>
    <row r="52" spans="2:13" x14ac:dyDescent="0.15">
      <c r="B52" s="54"/>
      <c r="M52" s="55"/>
    </row>
    <row r="53" spans="2:13" x14ac:dyDescent="0.15">
      <c r="B53" s="54"/>
      <c r="C53" s="57" t="s">
        <v>102</v>
      </c>
      <c r="M53" s="55"/>
    </row>
    <row r="54" spans="2:13" x14ac:dyDescent="0.15">
      <c r="B54" s="54"/>
      <c r="M54" s="55"/>
    </row>
    <row r="55" spans="2:13" x14ac:dyDescent="0.15">
      <c r="B55" s="54"/>
      <c r="C55" s="62"/>
      <c r="D55" s="62"/>
      <c r="E55" s="62"/>
      <c r="F55" s="62"/>
      <c r="G55" s="62"/>
      <c r="H55" s="62"/>
      <c r="I55" s="62"/>
      <c r="J55" s="62"/>
      <c r="K55" s="62"/>
      <c r="M55" s="55"/>
    </row>
    <row r="56" spans="2:13" x14ac:dyDescent="0.15">
      <c r="B56" s="54"/>
      <c r="C56" s="62"/>
      <c r="D56" s="62"/>
      <c r="E56" s="62"/>
      <c r="F56" s="62"/>
      <c r="G56" s="62"/>
      <c r="H56" s="62"/>
      <c r="I56" s="62"/>
      <c r="J56" s="62"/>
      <c r="K56" s="62"/>
      <c r="M56" s="55"/>
    </row>
    <row r="57" spans="2:13" x14ac:dyDescent="0.15">
      <c r="B57" s="54"/>
      <c r="C57" s="62"/>
      <c r="D57" s="62"/>
      <c r="E57" s="62"/>
      <c r="F57" s="62"/>
      <c r="G57" s="62"/>
      <c r="H57" s="62"/>
      <c r="I57" s="62"/>
      <c r="J57" s="62"/>
      <c r="K57" s="62"/>
      <c r="M57" s="55"/>
    </row>
    <row r="58" spans="2:13" x14ac:dyDescent="0.15">
      <c r="B58" s="54"/>
      <c r="C58" s="62"/>
      <c r="D58" s="62"/>
      <c r="E58" s="62"/>
      <c r="F58" s="62"/>
      <c r="G58" s="62"/>
      <c r="H58" s="62"/>
      <c r="I58" s="62"/>
      <c r="J58" s="62"/>
      <c r="K58" s="62"/>
      <c r="M58" s="55"/>
    </row>
    <row r="59" spans="2:13" x14ac:dyDescent="0.15">
      <c r="B59" s="54"/>
      <c r="C59" s="63" t="s">
        <v>103</v>
      </c>
      <c r="D59" s="63"/>
      <c r="E59" s="63"/>
      <c r="F59" s="63"/>
      <c r="G59" s="63"/>
      <c r="H59" s="63"/>
      <c r="I59" s="63"/>
      <c r="J59" s="63"/>
      <c r="K59" s="63"/>
      <c r="M59" s="55"/>
    </row>
    <row r="60" spans="2:13" x14ac:dyDescent="0.15">
      <c r="B60" s="54"/>
      <c r="C60" s="63"/>
      <c r="D60" s="63"/>
      <c r="E60" s="63"/>
      <c r="F60" s="63"/>
      <c r="G60" s="63"/>
      <c r="H60" s="63"/>
      <c r="I60" s="63"/>
      <c r="J60" s="63"/>
      <c r="K60" s="63"/>
      <c r="M60" s="55"/>
    </row>
    <row r="61" spans="2:13" x14ac:dyDescent="0.15">
      <c r="B61" s="54"/>
      <c r="M61" s="55"/>
    </row>
    <row r="62" spans="2:13" x14ac:dyDescent="0.15">
      <c r="B62" s="54"/>
      <c r="M62" s="55"/>
    </row>
    <row r="63" spans="2:13" ht="23" x14ac:dyDescent="0.25">
      <c r="B63" s="54"/>
      <c r="C63" s="4" t="s">
        <v>55</v>
      </c>
      <c r="M63" s="55"/>
    </row>
    <row r="64" spans="2:13" x14ac:dyDescent="0.15">
      <c r="B64" s="54"/>
      <c r="M64" s="55"/>
    </row>
    <row r="65" spans="2:13" ht="16" x14ac:dyDescent="0.2">
      <c r="B65" s="54"/>
      <c r="C65" s="5" t="s">
        <v>104</v>
      </c>
      <c r="M65" s="55"/>
    </row>
    <row r="66" spans="2:13" x14ac:dyDescent="0.15">
      <c r="B66" s="54"/>
      <c r="M66" s="55"/>
    </row>
    <row r="67" spans="2:13" ht="16" x14ac:dyDescent="0.2">
      <c r="B67" s="54"/>
      <c r="C67" s="56" t="s">
        <v>105</v>
      </c>
      <c r="M67" s="55"/>
    </row>
    <row r="68" spans="2:13" x14ac:dyDescent="0.15">
      <c r="B68" s="54"/>
      <c r="M68" s="55"/>
    </row>
    <row r="69" spans="2:13" x14ac:dyDescent="0.15">
      <c r="B69" s="54"/>
      <c r="C69" s="62"/>
      <c r="D69" s="62"/>
      <c r="E69" s="62"/>
      <c r="F69" s="62"/>
      <c r="G69" s="62"/>
      <c r="H69" s="62"/>
      <c r="I69" s="62"/>
      <c r="J69" s="62"/>
      <c r="K69" s="62"/>
      <c r="M69" s="55"/>
    </row>
    <row r="70" spans="2:13" x14ac:dyDescent="0.15">
      <c r="B70" s="54"/>
      <c r="C70" s="62"/>
      <c r="D70" s="62"/>
      <c r="E70" s="62"/>
      <c r="F70" s="62"/>
      <c r="G70" s="62"/>
      <c r="H70" s="62"/>
      <c r="I70" s="62"/>
      <c r="J70" s="62"/>
      <c r="K70" s="62"/>
      <c r="M70" s="55"/>
    </row>
    <row r="71" spans="2:13" x14ac:dyDescent="0.15">
      <c r="B71" s="54"/>
      <c r="C71" s="62"/>
      <c r="D71" s="62"/>
      <c r="E71" s="62"/>
      <c r="F71" s="62"/>
      <c r="G71" s="62"/>
      <c r="H71" s="62"/>
      <c r="I71" s="62"/>
      <c r="J71" s="62"/>
      <c r="K71" s="62"/>
      <c r="M71" s="55"/>
    </row>
    <row r="72" spans="2:13" x14ac:dyDescent="0.15">
      <c r="B72" s="54"/>
      <c r="C72" s="62"/>
      <c r="D72" s="62"/>
      <c r="E72" s="62"/>
      <c r="F72" s="62"/>
      <c r="G72" s="62"/>
      <c r="H72" s="62"/>
      <c r="I72" s="62"/>
      <c r="J72" s="62"/>
      <c r="K72" s="62"/>
      <c r="M72" s="55"/>
    </row>
    <row r="73" spans="2:13" x14ac:dyDescent="0.15">
      <c r="B73" s="54"/>
      <c r="C73" s="63" t="s">
        <v>106</v>
      </c>
      <c r="D73" s="63"/>
      <c r="E73" s="63"/>
      <c r="F73" s="63"/>
      <c r="G73" s="63"/>
      <c r="H73" s="63"/>
      <c r="I73" s="63"/>
      <c r="J73" s="63"/>
      <c r="K73" s="63"/>
      <c r="L73" s="63"/>
      <c r="M73" s="55"/>
    </row>
    <row r="74" spans="2:13" x14ac:dyDescent="0.15">
      <c r="B74" s="54"/>
      <c r="C74" s="63"/>
      <c r="D74" s="63"/>
      <c r="E74" s="63"/>
      <c r="F74" s="63"/>
      <c r="G74" s="63"/>
      <c r="H74" s="63"/>
      <c r="I74" s="63"/>
      <c r="J74" s="63"/>
      <c r="K74" s="63"/>
      <c r="L74" s="63"/>
      <c r="M74" s="55"/>
    </row>
    <row r="75" spans="2:13" x14ac:dyDescent="0.15">
      <c r="B75" s="54"/>
      <c r="C75" s="63"/>
      <c r="D75" s="63"/>
      <c r="E75" s="63"/>
      <c r="F75" s="63"/>
      <c r="G75" s="63"/>
      <c r="H75" s="63"/>
      <c r="I75" s="63"/>
      <c r="J75" s="63"/>
      <c r="K75" s="63"/>
      <c r="L75" s="63"/>
      <c r="M75" s="55"/>
    </row>
    <row r="76" spans="2:13" ht="16" x14ac:dyDescent="0.2">
      <c r="B76" s="54"/>
      <c r="C76" s="56" t="s">
        <v>107</v>
      </c>
      <c r="M76" s="55"/>
    </row>
    <row r="77" spans="2:13" x14ac:dyDescent="0.15">
      <c r="B77" s="54"/>
      <c r="M77" s="55"/>
    </row>
    <row r="78" spans="2:13" x14ac:dyDescent="0.15">
      <c r="B78" s="54"/>
      <c r="C78" s="62"/>
      <c r="D78" s="62"/>
      <c r="E78" s="62"/>
      <c r="F78" s="62"/>
      <c r="G78" s="62"/>
      <c r="H78" s="62"/>
      <c r="I78" s="62"/>
      <c r="J78" s="62"/>
      <c r="K78" s="62"/>
      <c r="L78" s="62"/>
      <c r="M78" s="55"/>
    </row>
    <row r="79" spans="2:13" x14ac:dyDescent="0.15">
      <c r="B79" s="54"/>
      <c r="C79" s="62"/>
      <c r="D79" s="62"/>
      <c r="E79" s="62"/>
      <c r="F79" s="62"/>
      <c r="G79" s="62"/>
      <c r="H79" s="62"/>
      <c r="I79" s="62"/>
      <c r="J79" s="62"/>
      <c r="K79" s="62"/>
      <c r="L79" s="62"/>
      <c r="M79" s="55"/>
    </row>
    <row r="80" spans="2:13" x14ac:dyDescent="0.15">
      <c r="B80" s="54"/>
      <c r="C80" s="62"/>
      <c r="D80" s="62"/>
      <c r="E80" s="62"/>
      <c r="F80" s="62"/>
      <c r="G80" s="62"/>
      <c r="H80" s="62"/>
      <c r="I80" s="62"/>
      <c r="J80" s="62"/>
      <c r="K80" s="62"/>
      <c r="L80" s="62"/>
      <c r="M80" s="55"/>
    </row>
    <row r="81" spans="2:13" x14ac:dyDescent="0.15">
      <c r="B81" s="54"/>
      <c r="M81" s="55"/>
    </row>
    <row r="82" spans="2:13" x14ac:dyDescent="0.15">
      <c r="B82" s="54"/>
      <c r="M82" s="55"/>
    </row>
    <row r="83" spans="2:13" ht="23" x14ac:dyDescent="0.25">
      <c r="B83" s="54"/>
      <c r="C83" s="4" t="s">
        <v>58</v>
      </c>
      <c r="M83" s="55"/>
    </row>
    <row r="84" spans="2:13" x14ac:dyDescent="0.15">
      <c r="B84" s="54"/>
      <c r="M84" s="55"/>
    </row>
    <row r="85" spans="2:13" ht="16" x14ac:dyDescent="0.2">
      <c r="B85" s="54"/>
      <c r="C85" s="5" t="s">
        <v>108</v>
      </c>
      <c r="M85" s="55"/>
    </row>
    <row r="86" spans="2:13" x14ac:dyDescent="0.15">
      <c r="B86" s="54"/>
      <c r="M86" s="55"/>
    </row>
    <row r="87" spans="2:13" ht="16" x14ac:dyDescent="0.2">
      <c r="B87" s="54"/>
      <c r="C87" s="56" t="s">
        <v>109</v>
      </c>
      <c r="M87" s="55"/>
    </row>
    <row r="88" spans="2:13" x14ac:dyDescent="0.15">
      <c r="B88" s="54"/>
      <c r="M88" s="55"/>
    </row>
    <row r="89" spans="2:13" x14ac:dyDescent="0.15">
      <c r="B89" s="54"/>
      <c r="C89" s="62"/>
      <c r="D89" s="62"/>
      <c r="E89" s="62"/>
      <c r="F89" s="62"/>
      <c r="G89" s="62"/>
      <c r="H89" s="62"/>
      <c r="I89" s="62"/>
      <c r="J89" s="62"/>
      <c r="K89" s="62"/>
      <c r="M89" s="55"/>
    </row>
    <row r="90" spans="2:13" x14ac:dyDescent="0.15">
      <c r="B90" s="54"/>
      <c r="C90" s="62"/>
      <c r="D90" s="62"/>
      <c r="E90" s="62"/>
      <c r="F90" s="62"/>
      <c r="G90" s="62"/>
      <c r="H90" s="62"/>
      <c r="I90" s="62"/>
      <c r="J90" s="62"/>
      <c r="K90" s="62"/>
      <c r="M90" s="55"/>
    </row>
    <row r="91" spans="2:13" x14ac:dyDescent="0.15">
      <c r="B91" s="54"/>
      <c r="C91" s="62"/>
      <c r="D91" s="62"/>
      <c r="E91" s="62"/>
      <c r="F91" s="62"/>
      <c r="G91" s="62"/>
      <c r="H91" s="62"/>
      <c r="I91" s="62"/>
      <c r="J91" s="62"/>
      <c r="K91" s="62"/>
      <c r="M91" s="55"/>
    </row>
    <row r="92" spans="2:13" x14ac:dyDescent="0.15">
      <c r="B92" s="54"/>
      <c r="C92" s="62"/>
      <c r="D92" s="62"/>
      <c r="E92" s="62"/>
      <c r="F92" s="62"/>
      <c r="G92" s="62"/>
      <c r="H92" s="62"/>
      <c r="I92" s="62"/>
      <c r="J92" s="62"/>
      <c r="K92" s="62"/>
      <c r="M92" s="55"/>
    </row>
    <row r="93" spans="2:13" x14ac:dyDescent="0.15">
      <c r="B93" s="54"/>
      <c r="C93" s="1" t="s">
        <v>110</v>
      </c>
      <c r="M93" s="55"/>
    </row>
    <row r="94" spans="2:13" x14ac:dyDescent="0.15">
      <c r="B94" s="54"/>
      <c r="M94" s="55"/>
    </row>
    <row r="95" spans="2:13" ht="16" x14ac:dyDescent="0.2">
      <c r="B95" s="54"/>
      <c r="C95" s="56" t="s">
        <v>111</v>
      </c>
      <c r="M95" s="55"/>
    </row>
    <row r="96" spans="2:13" x14ac:dyDescent="0.15">
      <c r="B96" s="54"/>
      <c r="M96" s="55"/>
    </row>
    <row r="97" spans="2:13" x14ac:dyDescent="0.15">
      <c r="B97" s="54"/>
      <c r="M97" s="55"/>
    </row>
    <row r="98" spans="2:13" x14ac:dyDescent="0.15">
      <c r="B98" s="54"/>
      <c r="M98" s="55"/>
    </row>
    <row r="99" spans="2:13" x14ac:dyDescent="0.15">
      <c r="B99" s="54"/>
      <c r="M99" s="55"/>
    </row>
    <row r="100" spans="2:13" ht="15" thickBot="1" x14ac:dyDescent="0.2">
      <c r="B100" s="58"/>
      <c r="C100" s="59"/>
      <c r="D100" s="59"/>
      <c r="E100" s="59"/>
      <c r="F100" s="59"/>
      <c r="G100" s="59"/>
      <c r="H100" s="59"/>
      <c r="I100" s="59"/>
      <c r="J100" s="59"/>
      <c r="K100" s="59"/>
      <c r="L100" s="59"/>
      <c r="M100" s="60"/>
    </row>
  </sheetData>
  <mergeCells count="13">
    <mergeCell ref="C59:K60"/>
    <mergeCell ref="C69:K72"/>
    <mergeCell ref="C73:L75"/>
    <mergeCell ref="C78:L80"/>
    <mergeCell ref="C89:K92"/>
    <mergeCell ref="C44:K47"/>
    <mergeCell ref="C49:K51"/>
    <mergeCell ref="C55:K58"/>
    <mergeCell ref="O2:X7"/>
    <mergeCell ref="O10:V11"/>
    <mergeCell ref="C13:L15"/>
    <mergeCell ref="C23:L27"/>
    <mergeCell ref="C32:L35"/>
  </mergeCells>
  <hyperlinks>
    <hyperlink ref="X9" location="Example!A1" display="Example!A1" xr:uid="{3F56AD79-4C9F-4634-87E7-12626F34BB32}"/>
    <hyperlink ref="X11" location="Worksheet!A1" display="Worksheet!A1" xr:uid="{E2666350-7B10-458C-9B35-9DA91D994C51}"/>
  </hyperlinks>
  <pageMargins left="0.7" right="0.7" top="0.75" bottom="0.75" header="0.3" footer="0.3"/>
  <customProperties>
    <customPr name="OrphanNamesChecked" r:id="rId1"/>
  </customProperti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F67E7-0E9E-4683-9867-3D5D9F14FD9E}">
  <sheetPr>
    <tabColor theme="6" tint="0.79998168889431442"/>
  </sheetPr>
  <dimension ref="B6:I58"/>
  <sheetViews>
    <sheetView showGridLines="0" workbookViewId="0">
      <selection activeCell="Q12" sqref="Q12"/>
    </sheetView>
  </sheetViews>
  <sheetFormatPr baseColWidth="10" defaultColWidth="8.83203125" defaultRowHeight="16" x14ac:dyDescent="0.2"/>
  <cols>
    <col min="1" max="1" width="8.83203125" style="6"/>
    <col min="2" max="2" width="38.83203125" style="6" customWidth="1"/>
    <col min="3" max="4" width="14.6640625" style="6" customWidth="1"/>
    <col min="5" max="7" width="8.83203125" style="6"/>
    <col min="8" max="8" width="38.83203125" style="6" customWidth="1"/>
    <col min="9" max="9" width="14.83203125" style="6" customWidth="1"/>
    <col min="10" max="16384" width="8.83203125" style="6"/>
  </cols>
  <sheetData>
    <row r="6" spans="2:9" x14ac:dyDescent="0.2">
      <c r="B6" s="6" t="s">
        <v>88</v>
      </c>
      <c r="I6" s="50" t="s">
        <v>89</v>
      </c>
    </row>
    <row r="8" spans="2:9" x14ac:dyDescent="0.2">
      <c r="B8" s="7"/>
    </row>
    <row r="9" spans="2:9" ht="23" x14ac:dyDescent="0.25">
      <c r="B9" s="4" t="s">
        <v>49</v>
      </c>
      <c r="H9" s="35" t="s">
        <v>48</v>
      </c>
    </row>
    <row r="10" spans="2:9" x14ac:dyDescent="0.15">
      <c r="B10" s="1"/>
    </row>
    <row r="11" spans="2:9" x14ac:dyDescent="0.2">
      <c r="B11" s="5" t="s">
        <v>1</v>
      </c>
    </row>
    <row r="12" spans="2:9" ht="17" thickBot="1" x14ac:dyDescent="0.25">
      <c r="B12" s="8"/>
      <c r="C12" s="8"/>
      <c r="D12" s="8"/>
      <c r="H12" s="8"/>
      <c r="I12" s="8"/>
    </row>
    <row r="13" spans="2:9" ht="18.5" customHeight="1" thickBot="1" x14ac:dyDescent="0.25">
      <c r="B13" s="21" t="s">
        <v>27</v>
      </c>
      <c r="C13" s="10">
        <v>2023</v>
      </c>
      <c r="D13" s="10">
        <v>2024</v>
      </c>
      <c r="E13" s="11"/>
      <c r="H13" s="28" t="s">
        <v>50</v>
      </c>
      <c r="I13" s="25">
        <v>2024</v>
      </c>
    </row>
    <row r="14" spans="2:9" ht="18.5" customHeight="1" x14ac:dyDescent="0.2"/>
    <row r="15" spans="2:9" ht="18.5" customHeight="1" x14ac:dyDescent="0.2">
      <c r="B15" s="11" t="s">
        <v>3</v>
      </c>
      <c r="C15" s="12">
        <v>27325376.842288375</v>
      </c>
      <c r="D15" s="12">
        <v>31364397.140013844</v>
      </c>
      <c r="H15" s="7" t="s">
        <v>51</v>
      </c>
    </row>
    <row r="16" spans="2:9" s="7" customFormat="1" ht="18.5" customHeight="1" thickBot="1" x14ac:dyDescent="0.25">
      <c r="B16" s="9" t="s">
        <v>26</v>
      </c>
      <c r="C16" s="13">
        <v>9294672.4350830484</v>
      </c>
      <c r="D16" s="13">
        <v>10668537.133919016</v>
      </c>
      <c r="H16" s="6" t="s">
        <v>52</v>
      </c>
      <c r="I16" s="26">
        <f>D42/D51</f>
        <v>2.2517637651829454</v>
      </c>
    </row>
    <row r="17" spans="2:9" ht="18.5" customHeight="1" thickBot="1" x14ac:dyDescent="0.25">
      <c r="B17" s="14" t="s">
        <v>12</v>
      </c>
      <c r="C17" s="15">
        <f>C15-C16</f>
        <v>18030704.407205328</v>
      </c>
      <c r="D17" s="15">
        <f>D15-D16</f>
        <v>20695860.006094828</v>
      </c>
      <c r="H17" s="6" t="s">
        <v>53</v>
      </c>
      <c r="I17" s="26">
        <f>(D42-D41)/D51</f>
        <v>2.17873537969554</v>
      </c>
    </row>
    <row r="18" spans="2:9" ht="18.5" customHeight="1" x14ac:dyDescent="0.2">
      <c r="B18" s="16"/>
      <c r="C18" s="17"/>
      <c r="D18" s="17"/>
    </row>
    <row r="19" spans="2:9" ht="18.5" customHeight="1" x14ac:dyDescent="0.2">
      <c r="B19" s="18" t="s">
        <v>13</v>
      </c>
      <c r="C19" s="12"/>
      <c r="D19" s="12"/>
      <c r="H19" s="7" t="s">
        <v>54</v>
      </c>
    </row>
    <row r="20" spans="2:9" ht="18.5" customHeight="1" x14ac:dyDescent="0.2">
      <c r="B20" s="11" t="s">
        <v>14</v>
      </c>
      <c r="C20" s="12">
        <v>789219.94325722975</v>
      </c>
      <c r="D20" s="12">
        <v>757651.1455269407</v>
      </c>
      <c r="H20" s="6" t="s">
        <v>64</v>
      </c>
      <c r="I20" s="36">
        <f>D17/D15</f>
        <v>0.65985199440328512</v>
      </c>
    </row>
    <row r="21" spans="2:9" ht="18.5" customHeight="1" x14ac:dyDescent="0.2">
      <c r="B21" s="11" t="s">
        <v>15</v>
      </c>
      <c r="C21" s="12">
        <v>3339871.0258751903</v>
      </c>
      <c r="D21" s="12">
        <v>2671896.8207001523</v>
      </c>
      <c r="H21" s="6" t="s">
        <v>65</v>
      </c>
      <c r="I21" s="36">
        <f>D25/D15</f>
        <v>0.48307368157001818</v>
      </c>
    </row>
    <row r="22" spans="2:9" ht="18.5" customHeight="1" x14ac:dyDescent="0.2">
      <c r="B22" s="11" t="s">
        <v>16</v>
      </c>
      <c r="C22" s="12">
        <v>901535.22036026651</v>
      </c>
      <c r="D22" s="12">
        <v>1034793.0003047414</v>
      </c>
      <c r="H22" s="6" t="s">
        <v>66</v>
      </c>
      <c r="I22" s="36">
        <f>D32/D15</f>
        <v>0.35322142327454609</v>
      </c>
    </row>
    <row r="23" spans="2:9" ht="18.5" customHeight="1" thickBot="1" x14ac:dyDescent="0.25">
      <c r="B23" s="9" t="s">
        <v>17</v>
      </c>
      <c r="C23" s="13">
        <v>944206.61377213197</v>
      </c>
      <c r="D23" s="13">
        <v>1080204.2429123565</v>
      </c>
    </row>
    <row r="24" spans="2:9" ht="18.5" customHeight="1" thickBot="1" x14ac:dyDescent="0.25">
      <c r="B24" s="14" t="s">
        <v>18</v>
      </c>
      <c r="C24" s="19">
        <f>SUM(C20:C23)</f>
        <v>5974832.8032648191</v>
      </c>
      <c r="D24" s="19">
        <f>SUM(D20:D23)</f>
        <v>5544545.2094441913</v>
      </c>
      <c r="H24" s="7" t="s">
        <v>55</v>
      </c>
    </row>
    <row r="25" spans="2:9" ht="18.5" customHeight="1" thickBot="1" x14ac:dyDescent="0.25">
      <c r="B25" s="14" t="s">
        <v>19</v>
      </c>
      <c r="C25" s="19">
        <f>C17-C24</f>
        <v>12055871.603940509</v>
      </c>
      <c r="D25" s="19">
        <f>D17-D24</f>
        <v>15151314.796650637</v>
      </c>
      <c r="H25" s="6" t="s">
        <v>56</v>
      </c>
      <c r="I25" s="37">
        <f>D53/D57</f>
        <v>0.60847904267332831</v>
      </c>
    </row>
    <row r="26" spans="2:9" ht="18.5" customHeight="1" x14ac:dyDescent="0.2">
      <c r="H26" s="6" t="s">
        <v>57</v>
      </c>
      <c r="I26" s="26">
        <f>D25/D28</f>
        <v>19.84318767532589</v>
      </c>
    </row>
    <row r="27" spans="2:9" ht="18.5" customHeight="1" x14ac:dyDescent="0.2">
      <c r="B27" s="7" t="s">
        <v>20</v>
      </c>
    </row>
    <row r="28" spans="2:9" ht="18.5" customHeight="1" thickBot="1" x14ac:dyDescent="0.25">
      <c r="B28" s="8" t="s">
        <v>21</v>
      </c>
      <c r="C28" s="20">
        <v>1146789.3050851196</v>
      </c>
      <c r="D28" s="20">
        <v>763552.46165869886</v>
      </c>
      <c r="H28" s="7" t="s">
        <v>58</v>
      </c>
    </row>
    <row r="29" spans="2:9" ht="18.5" customHeight="1" thickBot="1" x14ac:dyDescent="0.25">
      <c r="B29" s="21" t="s">
        <v>22</v>
      </c>
      <c r="C29" s="22">
        <f>C28</f>
        <v>1146789.3050851196</v>
      </c>
      <c r="D29" s="22">
        <f>D28</f>
        <v>763552.46165869886</v>
      </c>
      <c r="H29" s="6" t="s">
        <v>59</v>
      </c>
      <c r="I29" s="26">
        <f>D16/AVERAGE(C41:D41)</f>
        <v>12.975347060016729</v>
      </c>
    </row>
    <row r="30" spans="2:9" ht="18.5" customHeight="1" thickBot="1" x14ac:dyDescent="0.25">
      <c r="B30" s="14" t="s">
        <v>23</v>
      </c>
      <c r="C30" s="19">
        <f>C25-C29</f>
        <v>10909082.29885539</v>
      </c>
      <c r="D30" s="19">
        <f>D25-D29</f>
        <v>14387762.334991938</v>
      </c>
      <c r="H30" s="6" t="s">
        <v>60</v>
      </c>
      <c r="I30" s="26">
        <f>D15/(AVERAGE(C40:D40))</f>
        <v>10.420993347404924</v>
      </c>
    </row>
    <row r="31" spans="2:9" ht="18.5" customHeight="1" thickBot="1" x14ac:dyDescent="0.25">
      <c r="B31" s="23" t="s">
        <v>24</v>
      </c>
      <c r="C31" s="24">
        <v>2509088.9287367398</v>
      </c>
      <c r="D31" s="24">
        <v>3309185.3370481459</v>
      </c>
      <c r="H31" s="6" t="s">
        <v>61</v>
      </c>
      <c r="I31" s="26">
        <f>(D16+D41-C41)/(AVERAGE(C47:D47))</f>
        <v>5.820798390462345</v>
      </c>
    </row>
    <row r="32" spans="2:9" ht="18.5" customHeight="1" thickBot="1" x14ac:dyDescent="0.25">
      <c r="B32" s="21" t="s">
        <v>25</v>
      </c>
      <c r="C32" s="22">
        <f>C30-C31</f>
        <v>8399993.3701186515</v>
      </c>
      <c r="D32" s="22">
        <f>D30-D31</f>
        <v>11078576.997943792</v>
      </c>
      <c r="H32" s="6" t="s">
        <v>67</v>
      </c>
      <c r="I32" s="38">
        <f>365/I29</f>
        <v>28.130268755950286</v>
      </c>
    </row>
    <row r="33" spans="2:9" ht="18.5" customHeight="1" x14ac:dyDescent="0.2">
      <c r="H33" s="6" t="s">
        <v>68</v>
      </c>
      <c r="I33" s="38">
        <f t="shared" ref="I33:I34" si="0">365/I30</f>
        <v>35.025451781033304</v>
      </c>
    </row>
    <row r="34" spans="2:9" ht="18.5" customHeight="1" thickBot="1" x14ac:dyDescent="0.25">
      <c r="B34" s="8"/>
      <c r="C34" s="8"/>
      <c r="D34" s="8"/>
      <c r="H34" s="6" t="s">
        <v>69</v>
      </c>
      <c r="I34" s="38">
        <f t="shared" si="0"/>
        <v>62.706174568435465</v>
      </c>
    </row>
    <row r="35" spans="2:9" ht="18.5" customHeight="1" thickBot="1" x14ac:dyDescent="0.25">
      <c r="B35" s="28" t="s">
        <v>47</v>
      </c>
      <c r="C35" s="25">
        <v>2023</v>
      </c>
      <c r="D35" s="25">
        <v>2024</v>
      </c>
      <c r="H35" s="6" t="s">
        <v>62</v>
      </c>
      <c r="I35" s="38">
        <f>I32+I33-I34</f>
        <v>0.44954596854812934</v>
      </c>
    </row>
    <row r="36" spans="2:9" ht="18.5" customHeight="1" x14ac:dyDescent="0.2"/>
    <row r="37" spans="2:9" ht="18.5" customHeight="1" thickBot="1" x14ac:dyDescent="0.25">
      <c r="B37" s="7" t="s">
        <v>28</v>
      </c>
      <c r="H37" s="28" t="s">
        <v>63</v>
      </c>
      <c r="I37" s="39">
        <f>(0.717*((D42-D51)/D44))+(0.847*(D56/D44))+(3.107*(D25/D44))+(0.42*(D55/D53))+(0.998*(D15/D44))</f>
        <v>2.2049032519045246</v>
      </c>
    </row>
    <row r="38" spans="2:9" ht="18.5" customHeight="1" x14ac:dyDescent="0.2">
      <c r="B38" s="7" t="s">
        <v>29</v>
      </c>
    </row>
    <row r="39" spans="2:9" ht="18.5" customHeight="1" x14ac:dyDescent="0.2">
      <c r="B39" s="6" t="s">
        <v>30</v>
      </c>
      <c r="C39" s="27">
        <v>13920294.173832797</v>
      </c>
      <c r="D39" s="27">
        <v>22272059.992938202</v>
      </c>
    </row>
    <row r="40" spans="2:9" ht="18.5" customHeight="1" x14ac:dyDescent="0.2">
      <c r="B40" s="6" t="s">
        <v>31</v>
      </c>
      <c r="C40" s="27">
        <v>2802602.7530552186</v>
      </c>
      <c r="D40" s="27">
        <v>3216861.2451296248</v>
      </c>
    </row>
    <row r="41" spans="2:9" ht="18.5" customHeight="1" thickBot="1" x14ac:dyDescent="0.25">
      <c r="B41" s="8" t="s">
        <v>32</v>
      </c>
      <c r="C41" s="29">
        <v>790076.27601999766</v>
      </c>
      <c r="D41" s="29">
        <v>854355.59691138589</v>
      </c>
    </row>
    <row r="42" spans="2:9" ht="18.5" customHeight="1" thickBot="1" x14ac:dyDescent="0.25">
      <c r="B42" s="28" t="s">
        <v>33</v>
      </c>
      <c r="C42" s="32">
        <f>SUM(C39:C41)</f>
        <v>17512973.202908013</v>
      </c>
      <c r="D42" s="32">
        <f t="shared" ref="D42" si="1">SUM(D39:D41)</f>
        <v>26343276.834979214</v>
      </c>
    </row>
    <row r="43" spans="2:9" ht="18.5" customHeight="1" thickBot="1" x14ac:dyDescent="0.25">
      <c r="B43" s="30" t="s">
        <v>34</v>
      </c>
      <c r="C43" s="31">
        <v>32300762.741674278</v>
      </c>
      <c r="D43" s="31">
        <v>28871214.775447182</v>
      </c>
    </row>
    <row r="44" spans="2:9" ht="18.5" customHeight="1" thickBot="1" x14ac:dyDescent="0.25">
      <c r="B44" s="28" t="s">
        <v>8</v>
      </c>
      <c r="C44" s="32">
        <f>SUM(C42:C43)</f>
        <v>49813735.944582291</v>
      </c>
      <c r="D44" s="32">
        <f t="shared" ref="D44" si="2">SUM(D42:D43)</f>
        <v>55214491.610426396</v>
      </c>
    </row>
    <row r="45" spans="2:9" ht="18.5" customHeight="1" x14ac:dyDescent="0.2">
      <c r="B45" s="7" t="s">
        <v>35</v>
      </c>
      <c r="C45" s="27"/>
      <c r="D45" s="27"/>
    </row>
    <row r="46" spans="2:9" ht="18.5" customHeight="1" x14ac:dyDescent="0.2">
      <c r="B46" s="7" t="s">
        <v>36</v>
      </c>
      <c r="C46" s="27"/>
      <c r="D46" s="27"/>
    </row>
    <row r="47" spans="2:9" x14ac:dyDescent="0.2">
      <c r="B47" s="6" t="s">
        <v>37</v>
      </c>
      <c r="C47" s="27">
        <v>1720743.8286397276</v>
      </c>
      <c r="D47" s="27">
        <v>1967003.3616414662</v>
      </c>
    </row>
    <row r="48" spans="2:9" x14ac:dyDescent="0.2">
      <c r="B48" s="6" t="s">
        <v>38</v>
      </c>
      <c r="C48" s="27">
        <v>2509088.9287367398</v>
      </c>
      <c r="D48" s="27">
        <v>3309185.3370481459</v>
      </c>
    </row>
    <row r="49" spans="2:4" x14ac:dyDescent="0.2">
      <c r="B49" s="6" t="s">
        <v>45</v>
      </c>
      <c r="C49" s="27">
        <v>6052092.6996042691</v>
      </c>
      <c r="D49" s="27">
        <v>6422763.2625315143</v>
      </c>
    </row>
    <row r="50" spans="2:4" ht="17" thickBot="1" x14ac:dyDescent="0.25">
      <c r="B50" s="8" t="s">
        <v>44</v>
      </c>
      <c r="C50" s="29">
        <v>672084.57380856143</v>
      </c>
      <c r="D50" s="29">
        <v>0.31889914040220901</v>
      </c>
    </row>
    <row r="51" spans="2:4" ht="17" thickBot="1" x14ac:dyDescent="0.25">
      <c r="B51" s="28" t="s">
        <v>10</v>
      </c>
      <c r="C51" s="32">
        <f>SUM(C47:C50)</f>
        <v>10954010.030789299</v>
      </c>
      <c r="D51" s="32">
        <f>SUM(D47:D50)</f>
        <v>11698952.280120265</v>
      </c>
    </row>
    <row r="52" spans="2:4" ht="17" thickBot="1" x14ac:dyDescent="0.25">
      <c r="B52" s="30" t="s">
        <v>46</v>
      </c>
      <c r="C52" s="31">
        <v>15611158.660232423</v>
      </c>
      <c r="D52" s="31">
        <v>9188395.3977009095</v>
      </c>
    </row>
    <row r="53" spans="2:4" ht="17" thickBot="1" x14ac:dyDescent="0.25">
      <c r="B53" s="28" t="s">
        <v>39</v>
      </c>
      <c r="C53" s="32">
        <f>C51+C52</f>
        <v>26565168.691021722</v>
      </c>
      <c r="D53" s="32">
        <f>D51+D52</f>
        <v>20887347.677821174</v>
      </c>
    </row>
    <row r="54" spans="2:4" x14ac:dyDescent="0.2">
      <c r="B54" s="7" t="s">
        <v>40</v>
      </c>
      <c r="C54" s="27"/>
      <c r="D54" s="27"/>
    </row>
    <row r="55" spans="2:4" x14ac:dyDescent="0.2">
      <c r="B55" s="6" t="s">
        <v>41</v>
      </c>
      <c r="C55" s="27">
        <v>14400000</v>
      </c>
      <c r="D55" s="27">
        <v>14400000</v>
      </c>
    </row>
    <row r="56" spans="2:4" ht="17" thickBot="1" x14ac:dyDescent="0.25">
      <c r="B56" s="8" t="s">
        <v>42</v>
      </c>
      <c r="C56" s="29">
        <v>8848566.9346614312</v>
      </c>
      <c r="D56" s="29">
        <v>19927143.932605222</v>
      </c>
    </row>
    <row r="57" spans="2:4" ht="17" thickBot="1" x14ac:dyDescent="0.25">
      <c r="B57" s="28" t="s">
        <v>11</v>
      </c>
      <c r="C57" s="32">
        <f>SUM(C55:C56)</f>
        <v>23248566.934661433</v>
      </c>
      <c r="D57" s="32">
        <f>SUM(D55:D56)</f>
        <v>34327143.932605222</v>
      </c>
    </row>
    <row r="58" spans="2:4" ht="17" thickBot="1" x14ac:dyDescent="0.25">
      <c r="B58" s="33" t="s">
        <v>43</v>
      </c>
      <c r="C58" s="34">
        <f>C53+C57</f>
        <v>49813735.625683159</v>
      </c>
      <c r="D58" s="34">
        <f>D53+D57</f>
        <v>55214491.610426396</v>
      </c>
    </row>
  </sheetData>
  <hyperlinks>
    <hyperlink ref="I6" location="Worksheet!A1" display="Worksheet!A1" xr:uid="{2DF14A65-37E5-42BF-8718-1F22713CF310}"/>
  </hyperlinks>
  <pageMargins left="0.7" right="0.7" top="0.75" bottom="0.75" header="0.3" footer="0.3"/>
  <customProperties>
    <customPr name="OrphanNamesChecked" r:id="rId1"/>
  </customProperti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59495-C599-43BA-B568-67F6827DF352}">
  <sheetPr>
    <tabColor theme="6" tint="0.79998168889431442"/>
  </sheetPr>
  <dimension ref="B7:L63"/>
  <sheetViews>
    <sheetView showGridLines="0" tabSelected="1" topLeftCell="A17" workbookViewId="0">
      <selection activeCell="C35" sqref="C35"/>
    </sheetView>
  </sheetViews>
  <sheetFormatPr baseColWidth="10" defaultColWidth="8.83203125" defaultRowHeight="16" x14ac:dyDescent="0.2"/>
  <cols>
    <col min="1" max="1" width="8.83203125" style="6"/>
    <col min="2" max="2" width="38.83203125" style="6" customWidth="1"/>
    <col min="3" max="7" width="14.6640625" style="6" customWidth="1"/>
    <col min="8" max="8" width="38.83203125" style="6" customWidth="1"/>
    <col min="9" max="12" width="14.83203125" style="6" customWidth="1"/>
    <col min="13" max="16384" width="8.83203125" style="6"/>
  </cols>
  <sheetData>
    <row r="7" spans="2:8" ht="23" x14ac:dyDescent="0.2">
      <c r="B7" s="35" t="s">
        <v>87</v>
      </c>
    </row>
    <row r="10" spans="2:8" x14ac:dyDescent="0.2">
      <c r="B10" s="6" t="s">
        <v>84</v>
      </c>
    </row>
    <row r="11" spans="2:8" x14ac:dyDescent="0.2">
      <c r="B11" s="6" t="s">
        <v>85</v>
      </c>
    </row>
    <row r="12" spans="2:8" x14ac:dyDescent="0.2">
      <c r="B12" s="6" t="s">
        <v>86</v>
      </c>
    </row>
    <row r="13" spans="2:8" x14ac:dyDescent="0.2">
      <c r="B13" s="7"/>
    </row>
    <row r="14" spans="2:8" ht="23" x14ac:dyDescent="0.25">
      <c r="B14" s="4" t="s">
        <v>83</v>
      </c>
      <c r="H14" s="35" t="s">
        <v>48</v>
      </c>
    </row>
    <row r="15" spans="2:8" x14ac:dyDescent="0.15">
      <c r="B15" s="1"/>
    </row>
    <row r="16" spans="2:8" x14ac:dyDescent="0.2">
      <c r="B16" s="5"/>
    </row>
    <row r="17" spans="2:12" ht="17" thickBot="1" x14ac:dyDescent="0.25">
      <c r="B17" s="8"/>
      <c r="C17" s="8"/>
      <c r="D17" s="8"/>
      <c r="H17" s="8"/>
      <c r="I17" s="8"/>
      <c r="J17" s="8"/>
      <c r="K17" s="8"/>
      <c r="L17" s="8"/>
    </row>
    <row r="18" spans="2:12" ht="18.5" customHeight="1" thickBot="1" x14ac:dyDescent="0.25">
      <c r="B18" s="14" t="s">
        <v>70</v>
      </c>
      <c r="C18" s="47" t="s">
        <v>75</v>
      </c>
      <c r="D18" s="47" t="s">
        <v>76</v>
      </c>
      <c r="E18" s="47" t="s">
        <v>80</v>
      </c>
      <c r="F18" s="47" t="s">
        <v>81</v>
      </c>
      <c r="G18" s="48"/>
      <c r="H18" s="28" t="s">
        <v>50</v>
      </c>
      <c r="I18" s="25" t="s">
        <v>75</v>
      </c>
      <c r="J18" s="25" t="s">
        <v>76</v>
      </c>
      <c r="K18" s="25" t="s">
        <v>80</v>
      </c>
      <c r="L18" s="25" t="s">
        <v>81</v>
      </c>
    </row>
    <row r="19" spans="2:12" ht="18.5" customHeight="1" x14ac:dyDescent="0.2">
      <c r="B19" s="6" t="s">
        <v>29</v>
      </c>
      <c r="C19" s="12"/>
      <c r="D19" s="12"/>
      <c r="E19" s="12"/>
      <c r="F19" s="12"/>
    </row>
    <row r="20" spans="2:12" ht="18.5" customHeight="1" x14ac:dyDescent="0.2">
      <c r="B20" s="11" t="s">
        <v>36</v>
      </c>
      <c r="C20" s="12"/>
      <c r="D20" s="12"/>
      <c r="E20" s="12"/>
      <c r="F20" s="12"/>
      <c r="G20" s="12"/>
      <c r="H20" s="7" t="s">
        <v>51</v>
      </c>
    </row>
    <row r="21" spans="2:12" s="7" customFormat="1" ht="18.5" customHeight="1" x14ac:dyDescent="0.2">
      <c r="B21" s="11" t="s">
        <v>71</v>
      </c>
      <c r="C21" s="12">
        <f>C19-C20</f>
        <v>0</v>
      </c>
      <c r="D21" s="12">
        <f t="shared" ref="D21:F21" si="0">D19-D20</f>
        <v>0</v>
      </c>
      <c r="E21" s="12">
        <f t="shared" si="0"/>
        <v>0</v>
      </c>
      <c r="F21" s="12">
        <f t="shared" si="0"/>
        <v>0</v>
      </c>
      <c r="G21" s="12"/>
      <c r="H21" s="6" t="s">
        <v>52</v>
      </c>
      <c r="I21" s="26" t="str">
        <f>IFERROR(C19/C20,"")</f>
        <v/>
      </c>
      <c r="J21" s="26" t="str">
        <f t="shared" ref="J21:L21" si="1">IFERROR(D19/D20,"")</f>
        <v/>
      </c>
      <c r="K21" s="26" t="str">
        <f t="shared" si="1"/>
        <v/>
      </c>
      <c r="L21" s="26" t="str">
        <f t="shared" si="1"/>
        <v/>
      </c>
    </row>
    <row r="22" spans="2:12" ht="18.5" customHeight="1" x14ac:dyDescent="0.2">
      <c r="B22" s="11" t="s">
        <v>7</v>
      </c>
      <c r="C22" s="12"/>
      <c r="D22" s="12"/>
      <c r="E22" s="12"/>
      <c r="F22" s="12"/>
      <c r="G22" s="40"/>
      <c r="H22" s="6" t="s">
        <v>53</v>
      </c>
      <c r="I22" s="26" t="str">
        <f>IFERROR((C19-C22)/C20,"")</f>
        <v/>
      </c>
      <c r="J22" s="26" t="str">
        <f t="shared" ref="J22:L22" si="2">IFERROR((D19-D22)/D20,"")</f>
        <v/>
      </c>
      <c r="K22" s="26" t="str">
        <f t="shared" si="2"/>
        <v/>
      </c>
      <c r="L22" s="26" t="str">
        <f t="shared" si="2"/>
        <v/>
      </c>
    </row>
    <row r="23" spans="2:12" ht="18.5" customHeight="1" x14ac:dyDescent="0.2">
      <c r="B23" s="11" t="s">
        <v>39</v>
      </c>
      <c r="C23" s="12"/>
      <c r="D23" s="12"/>
      <c r="E23" s="12"/>
      <c r="F23" s="12"/>
      <c r="G23" s="12"/>
    </row>
    <row r="24" spans="2:12" ht="18.5" customHeight="1" x14ac:dyDescent="0.2">
      <c r="B24" s="11" t="s">
        <v>72</v>
      </c>
      <c r="C24" s="12"/>
      <c r="D24" s="12"/>
      <c r="E24" s="12"/>
      <c r="F24" s="12"/>
      <c r="G24" s="12"/>
      <c r="H24" s="7" t="s">
        <v>54</v>
      </c>
    </row>
    <row r="25" spans="2:12" ht="18.5" customHeight="1" x14ac:dyDescent="0.2">
      <c r="B25" s="11" t="s">
        <v>8</v>
      </c>
      <c r="C25" s="12"/>
      <c r="D25" s="12"/>
      <c r="E25" s="12"/>
      <c r="F25" s="12"/>
      <c r="G25" s="12"/>
      <c r="H25" s="6" t="s">
        <v>64</v>
      </c>
      <c r="I25" s="36" t="str">
        <f>IFERROR(C34/C33,"")</f>
        <v/>
      </c>
      <c r="J25" s="36" t="str">
        <f>IFERROR(D34/D33,"")</f>
        <v/>
      </c>
      <c r="K25" s="36" t="str">
        <f>IFERROR(E34/E33,"")</f>
        <v/>
      </c>
      <c r="L25" s="36" t="str">
        <f>IFERROR(F34/F33,"")</f>
        <v/>
      </c>
    </row>
    <row r="26" spans="2:12" ht="18.5" customHeight="1" x14ac:dyDescent="0.2">
      <c r="B26" s="11" t="s">
        <v>73</v>
      </c>
      <c r="C26" s="12"/>
      <c r="D26" s="12"/>
      <c r="E26" s="12"/>
      <c r="F26" s="12"/>
      <c r="G26" s="12"/>
      <c r="H26" s="6" t="s">
        <v>65</v>
      </c>
      <c r="I26" s="36" t="str">
        <f>IFERROR(C37/C33,"")</f>
        <v/>
      </c>
      <c r="J26" s="36" t="str">
        <f>IFERROR(D37/D33,"")</f>
        <v/>
      </c>
      <c r="K26" s="36" t="str">
        <f>IFERROR(E37/E33,"")</f>
        <v/>
      </c>
      <c r="L26" s="36" t="str">
        <f>IFERROR(F37/F33,"")</f>
        <v/>
      </c>
    </row>
    <row r="27" spans="2:12" ht="18.5" customHeight="1" x14ac:dyDescent="0.2">
      <c r="B27" s="11" t="s">
        <v>74</v>
      </c>
      <c r="C27" s="12"/>
      <c r="D27" s="12"/>
      <c r="E27" s="12"/>
      <c r="F27" s="12"/>
      <c r="G27" s="12"/>
      <c r="H27" s="6" t="s">
        <v>66</v>
      </c>
      <c r="I27" s="36" t="str">
        <f>IFERROR(C36/C33,"")</f>
        <v/>
      </c>
      <c r="J27" s="36" t="str">
        <f>IFERROR(D36/D33,"")</f>
        <v/>
      </c>
      <c r="K27" s="36" t="str">
        <f>IFERROR(E36/E33,"")</f>
        <v/>
      </c>
      <c r="L27" s="36" t="str">
        <f>IFERROR(F36/F33,"")</f>
        <v/>
      </c>
    </row>
    <row r="28" spans="2:12" ht="18.5" customHeight="1" x14ac:dyDescent="0.2">
      <c r="B28" s="11" t="s">
        <v>6</v>
      </c>
      <c r="C28" s="12"/>
      <c r="D28" s="12"/>
      <c r="E28" s="12"/>
      <c r="F28" s="12"/>
      <c r="G28" s="12"/>
    </row>
    <row r="29" spans="2:12" ht="18.5" customHeight="1" thickBot="1" x14ac:dyDescent="0.25">
      <c r="B29" s="9" t="s">
        <v>9</v>
      </c>
      <c r="C29" s="13"/>
      <c r="D29" s="13"/>
      <c r="E29" s="13"/>
      <c r="F29" s="13"/>
      <c r="G29" s="41"/>
      <c r="H29" s="7" t="s">
        <v>55</v>
      </c>
    </row>
    <row r="30" spans="2:12" ht="18.5" customHeight="1" x14ac:dyDescent="0.2">
      <c r="G30" s="48"/>
      <c r="H30" s="6" t="s">
        <v>56</v>
      </c>
      <c r="I30" s="37" t="str">
        <f>IFERROR(C23/C24,"")</f>
        <v/>
      </c>
      <c r="J30" s="37" t="str">
        <f t="shared" ref="J30:L30" si="3">IFERROR(D23/D24,"")</f>
        <v/>
      </c>
      <c r="K30" s="37" t="str">
        <f t="shared" si="3"/>
        <v/>
      </c>
      <c r="L30" s="37" t="str">
        <f t="shared" si="3"/>
        <v/>
      </c>
    </row>
    <row r="31" spans="2:12" ht="18.5" customHeight="1" thickBot="1" x14ac:dyDescent="0.25">
      <c r="H31" s="6" t="s">
        <v>57</v>
      </c>
      <c r="I31" s="26" t="str">
        <f>IFERROR(C37/C38,"")</f>
        <v/>
      </c>
      <c r="J31" s="26" t="str">
        <f>IFERROR(D37/D38,"")</f>
        <v/>
      </c>
      <c r="K31" s="26" t="str">
        <f>IFERROR(E37/E38,"")</f>
        <v/>
      </c>
      <c r="L31" s="26" t="str">
        <f>IFERROR(F37/F38,"")</f>
        <v/>
      </c>
    </row>
    <row r="32" spans="2:12" ht="18.5" customHeight="1" thickBot="1" x14ac:dyDescent="0.25">
      <c r="B32" s="14" t="s">
        <v>77</v>
      </c>
      <c r="C32" s="47" t="s">
        <v>75</v>
      </c>
      <c r="D32" s="47" t="s">
        <v>76</v>
      </c>
      <c r="E32" s="47" t="s">
        <v>80</v>
      </c>
      <c r="F32" s="47" t="s">
        <v>81</v>
      </c>
    </row>
    <row r="33" spans="2:12" ht="18.5" customHeight="1" x14ac:dyDescent="0.2">
      <c r="B33" s="6" t="s">
        <v>2</v>
      </c>
      <c r="C33" s="12"/>
      <c r="D33" s="12"/>
      <c r="E33" s="12"/>
      <c r="F33" s="12"/>
      <c r="G33" s="42"/>
      <c r="H33" s="7" t="s">
        <v>58</v>
      </c>
    </row>
    <row r="34" spans="2:12" ht="18.5" customHeight="1" x14ac:dyDescent="0.2">
      <c r="B34" s="6" t="s">
        <v>82</v>
      </c>
      <c r="C34" s="12"/>
      <c r="D34" s="12"/>
      <c r="E34" s="12"/>
      <c r="F34" s="12"/>
      <c r="G34" s="41"/>
      <c r="H34" s="6" t="s">
        <v>59</v>
      </c>
      <c r="I34" s="26" t="str">
        <f>IFERROR(C35/C22,"")</f>
        <v/>
      </c>
      <c r="J34" s="26" t="str">
        <f>IFERROR(D35/AVERAGE(C22:D22),"")</f>
        <v/>
      </c>
      <c r="K34" s="26" t="str">
        <f t="shared" ref="K34:L34" si="4">IFERROR(E35/AVERAGE(D22:E22),"")</f>
        <v/>
      </c>
      <c r="L34" s="26" t="str">
        <f t="shared" si="4"/>
        <v/>
      </c>
    </row>
    <row r="35" spans="2:12" ht="18.5" customHeight="1" x14ac:dyDescent="0.2">
      <c r="B35" s="6" t="s">
        <v>78</v>
      </c>
      <c r="C35" s="12"/>
      <c r="D35" s="12"/>
      <c r="E35" s="12"/>
      <c r="F35" s="12"/>
      <c r="G35" s="41"/>
      <c r="H35" s="6" t="s">
        <v>60</v>
      </c>
      <c r="I35" s="26" t="str">
        <f>IFERROR(C33/C28,"")</f>
        <v/>
      </c>
      <c r="J35" s="26" t="str">
        <f>IFERROR(D33/AVERAGE(C28:D28),"")</f>
        <v/>
      </c>
      <c r="K35" s="26" t="str">
        <f t="shared" ref="K35:L35" si="5">IFERROR(E33/AVERAGE(D28:E28),"")</f>
        <v/>
      </c>
      <c r="L35" s="26" t="str">
        <f t="shared" si="5"/>
        <v/>
      </c>
    </row>
    <row r="36" spans="2:12" ht="18.5" customHeight="1" x14ac:dyDescent="0.2">
      <c r="B36" s="6" t="s">
        <v>5</v>
      </c>
      <c r="C36" s="12"/>
      <c r="D36" s="12"/>
      <c r="E36" s="12"/>
      <c r="F36" s="12"/>
      <c r="G36" s="43"/>
      <c r="H36" s="6" t="s">
        <v>61</v>
      </c>
      <c r="I36" s="49" t="str">
        <f>IFERROR(C35/C29,"")</f>
        <v/>
      </c>
      <c r="J36" s="26" t="str">
        <f>IFERROR((D35+D22-C22)/AVERAGE(C29:D29),"")</f>
        <v/>
      </c>
      <c r="K36" s="26" t="str">
        <f t="shared" ref="K36:L36" si="6">IFERROR((E35+E22-D22)/AVERAGE(D29:E29),"")</f>
        <v/>
      </c>
      <c r="L36" s="26" t="str">
        <f t="shared" si="6"/>
        <v/>
      </c>
    </row>
    <row r="37" spans="2:12" ht="18.5" customHeight="1" x14ac:dyDescent="0.2">
      <c r="B37" s="11" t="s">
        <v>79</v>
      </c>
      <c r="C37" s="12"/>
      <c r="D37" s="12"/>
      <c r="E37" s="12"/>
      <c r="F37" s="12"/>
      <c r="G37" s="41"/>
      <c r="H37" s="6" t="s">
        <v>67</v>
      </c>
      <c r="I37" s="6" t="str">
        <f>IFERROR(365/I34,"")</f>
        <v/>
      </c>
      <c r="J37" s="38" t="str">
        <f t="shared" ref="J37:L37" si="7">IFERROR(365/J34,"")</f>
        <v/>
      </c>
      <c r="K37" s="38" t="str">
        <f t="shared" si="7"/>
        <v/>
      </c>
      <c r="L37" s="38" t="str">
        <f t="shared" si="7"/>
        <v/>
      </c>
    </row>
    <row r="38" spans="2:12" ht="18.5" customHeight="1" thickBot="1" x14ac:dyDescent="0.25">
      <c r="B38" s="9" t="s">
        <v>4</v>
      </c>
      <c r="C38" s="13"/>
      <c r="D38" s="13"/>
      <c r="E38" s="13"/>
      <c r="F38" s="13"/>
      <c r="H38" s="6" t="s">
        <v>68</v>
      </c>
      <c r="I38" s="38" t="str">
        <f t="shared" ref="I38:L39" si="8">IFERROR(365/I35,"")</f>
        <v/>
      </c>
      <c r="J38" s="38" t="str">
        <f t="shared" si="8"/>
        <v/>
      </c>
      <c r="K38" s="38" t="str">
        <f t="shared" si="8"/>
        <v/>
      </c>
      <c r="L38" s="38" t="str">
        <f t="shared" si="8"/>
        <v/>
      </c>
    </row>
    <row r="39" spans="2:12" ht="18.5" customHeight="1" x14ac:dyDescent="0.2">
      <c r="H39" s="6" t="s">
        <v>69</v>
      </c>
      <c r="I39" s="38" t="str">
        <f t="shared" si="8"/>
        <v/>
      </c>
      <c r="J39" s="38" t="str">
        <f t="shared" si="8"/>
        <v/>
      </c>
      <c r="K39" s="38" t="str">
        <f t="shared" si="8"/>
        <v/>
      </c>
      <c r="L39" s="38" t="str">
        <f t="shared" si="8"/>
        <v/>
      </c>
    </row>
    <row r="40" spans="2:12" ht="18.5" customHeight="1" x14ac:dyDescent="0.2">
      <c r="B40" s="7"/>
      <c r="C40" s="44"/>
      <c r="D40" s="44"/>
      <c r="E40" s="44"/>
      <c r="F40" s="44"/>
      <c r="G40" s="44"/>
      <c r="H40" s="6" t="s">
        <v>62</v>
      </c>
      <c r="I40" s="38" t="str">
        <f>IFERROR(I37+I38-I39,"")</f>
        <v/>
      </c>
      <c r="J40" s="38" t="str">
        <f t="shared" ref="J40:L40" si="9">IFERROR(J37+J38-J39,"")</f>
        <v/>
      </c>
      <c r="K40" s="38" t="str">
        <f t="shared" si="9"/>
        <v/>
      </c>
      <c r="L40" s="38" t="str">
        <f t="shared" si="9"/>
        <v/>
      </c>
    </row>
    <row r="41" spans="2:12" ht="18.5" customHeight="1" x14ac:dyDescent="0.2"/>
    <row r="42" spans="2:12" ht="18.5" customHeight="1" thickBot="1" x14ac:dyDescent="0.25">
      <c r="B42" s="7"/>
      <c r="H42" s="28" t="s">
        <v>63</v>
      </c>
      <c r="I42" s="39" t="str">
        <f>IFERROR((0.717*(C21/C25))+(0.847*(C26/C25))+(3.107*(C37/C25))+(0.42*(C27/C23))+(0.998*(C33/C25)),"")</f>
        <v/>
      </c>
      <c r="J42" s="39" t="str">
        <f t="shared" ref="J42:L42" si="10">IFERROR((0.717*(D21/D25))+(0.847*(D26/D25))+(3.107*(D37/D25))+(0.42*(D27/D23))+(0.998*(D33/D25)),"")</f>
        <v/>
      </c>
      <c r="K42" s="39" t="str">
        <f t="shared" si="10"/>
        <v/>
      </c>
      <c r="L42" s="39" t="str">
        <f t="shared" si="10"/>
        <v/>
      </c>
    </row>
    <row r="43" spans="2:12" ht="18.5" customHeight="1" x14ac:dyDescent="0.2">
      <c r="B43" s="7"/>
    </row>
    <row r="44" spans="2:12" ht="18.5" customHeight="1" x14ac:dyDescent="0.2">
      <c r="C44" s="45"/>
      <c r="D44" s="45"/>
      <c r="E44" s="45"/>
      <c r="F44" s="45"/>
      <c r="G44" s="45"/>
    </row>
    <row r="45" spans="2:12" ht="18.5" customHeight="1" x14ac:dyDescent="0.2">
      <c r="C45" s="45"/>
      <c r="D45" s="45"/>
      <c r="E45" s="45"/>
      <c r="F45" s="45"/>
      <c r="G45" s="45"/>
    </row>
    <row r="46" spans="2:12" ht="18.5" customHeight="1" x14ac:dyDescent="0.2">
      <c r="C46" s="45"/>
      <c r="D46" s="45"/>
      <c r="E46" s="45"/>
      <c r="F46" s="45"/>
      <c r="G46" s="45"/>
    </row>
    <row r="47" spans="2:12" ht="18.5" customHeight="1" x14ac:dyDescent="0.2">
      <c r="B47" s="7"/>
      <c r="C47" s="46"/>
      <c r="D47" s="46"/>
      <c r="E47" s="46"/>
      <c r="F47" s="46"/>
      <c r="G47" s="46"/>
    </row>
    <row r="48" spans="2:12" ht="18.5" customHeight="1" x14ac:dyDescent="0.2">
      <c r="C48" s="45"/>
      <c r="D48" s="45"/>
      <c r="E48" s="45"/>
      <c r="F48" s="45"/>
      <c r="G48" s="45"/>
    </row>
    <row r="49" spans="2:7" ht="18.5" customHeight="1" x14ac:dyDescent="0.2">
      <c r="B49" s="7"/>
      <c r="C49" s="46"/>
      <c r="D49" s="46"/>
      <c r="E49" s="46"/>
      <c r="F49" s="46"/>
      <c r="G49" s="46"/>
    </row>
    <row r="50" spans="2:7" ht="18.5" customHeight="1" x14ac:dyDescent="0.2">
      <c r="B50" s="7"/>
      <c r="C50" s="27"/>
      <c r="D50" s="27"/>
      <c r="E50" s="27"/>
      <c r="F50" s="27"/>
      <c r="G50" s="27"/>
    </row>
    <row r="51" spans="2:7" ht="18.5" customHeight="1" x14ac:dyDescent="0.2">
      <c r="B51" s="7"/>
      <c r="C51" s="27"/>
      <c r="D51" s="27"/>
      <c r="E51" s="27"/>
      <c r="F51" s="27"/>
      <c r="G51" s="27"/>
    </row>
    <row r="52" spans="2:7" x14ac:dyDescent="0.2">
      <c r="C52" s="27"/>
      <c r="D52" s="27"/>
      <c r="E52" s="27"/>
      <c r="F52" s="27"/>
      <c r="G52" s="27"/>
    </row>
    <row r="53" spans="2:7" x14ac:dyDescent="0.2">
      <c r="C53" s="27"/>
      <c r="D53" s="27"/>
      <c r="E53" s="27"/>
      <c r="F53" s="27"/>
      <c r="G53" s="27"/>
    </row>
    <row r="54" spans="2:7" x14ac:dyDescent="0.2">
      <c r="C54" s="27"/>
      <c r="D54" s="27"/>
      <c r="E54" s="27"/>
      <c r="F54" s="27"/>
      <c r="G54" s="27"/>
    </row>
    <row r="55" spans="2:7" x14ac:dyDescent="0.2">
      <c r="C55" s="45"/>
      <c r="D55" s="45"/>
      <c r="E55" s="45"/>
      <c r="F55" s="45"/>
      <c r="G55" s="45"/>
    </row>
    <row r="56" spans="2:7" x14ac:dyDescent="0.2">
      <c r="B56" s="7"/>
      <c r="C56" s="46"/>
      <c r="D56" s="46"/>
      <c r="E56" s="46"/>
      <c r="F56" s="46"/>
      <c r="G56" s="46"/>
    </row>
    <row r="57" spans="2:7" x14ac:dyDescent="0.2">
      <c r="C57" s="45"/>
      <c r="D57" s="45"/>
      <c r="E57" s="45"/>
      <c r="F57" s="45"/>
      <c r="G57" s="45"/>
    </row>
    <row r="58" spans="2:7" x14ac:dyDescent="0.2">
      <c r="B58" s="7"/>
      <c r="C58" s="46"/>
      <c r="D58" s="46"/>
      <c r="E58" s="46"/>
      <c r="F58" s="46"/>
      <c r="G58" s="46"/>
    </row>
    <row r="59" spans="2:7" x14ac:dyDescent="0.2">
      <c r="B59" s="7"/>
      <c r="C59" s="45"/>
      <c r="D59" s="45"/>
      <c r="E59" s="45"/>
      <c r="F59" s="45"/>
      <c r="G59" s="45"/>
    </row>
    <row r="60" spans="2:7" x14ac:dyDescent="0.2">
      <c r="C60" s="45"/>
      <c r="D60" s="45"/>
      <c r="E60" s="45"/>
      <c r="F60" s="45"/>
      <c r="G60" s="45"/>
    </row>
    <row r="61" spans="2:7" x14ac:dyDescent="0.2">
      <c r="C61" s="45"/>
      <c r="D61" s="45"/>
      <c r="E61" s="45"/>
      <c r="F61" s="45"/>
      <c r="G61" s="45"/>
    </row>
    <row r="62" spans="2:7" x14ac:dyDescent="0.2">
      <c r="B62" s="7"/>
      <c r="C62" s="46"/>
      <c r="D62" s="46"/>
      <c r="E62" s="46"/>
      <c r="F62" s="46"/>
      <c r="G62" s="46"/>
    </row>
    <row r="63" spans="2:7" x14ac:dyDescent="0.2">
      <c r="B63" s="7"/>
      <c r="C63" s="46"/>
      <c r="D63" s="46"/>
      <c r="E63" s="46"/>
      <c r="F63" s="46"/>
      <c r="G63" s="46"/>
    </row>
  </sheetData>
  <phoneticPr fontId="11" type="noConversion"/>
  <pageMargins left="0.7" right="0.7" top="0.75" bottom="0.75" header="0.3" footer="0.3"/>
  <customProperties>
    <customPr name="OrphanNamesChecked" r:id="rId1"/>
  </customPropertie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datasnipper xmlns="http://datasnipper" workbookId="efc045ac-443b-4fe6-8eb2-e7c23e388f4d" dataSnipperSheetDeleted="false" guid="c7610b70-5ef0-497d-83c9-3e2ea8a4e5a3" revision="2">
  <settings xmlns="" guid="12ee49a7-75f6-43ea-883c-3fa606a19387">
    <setting type="boolean" value="True" name="embed-documents" guid="120edc48-b6ec-4831-aae0-7e64a5cafab5"/>
  </settings>
</datasnipper>
</file>

<file path=customXml/itemProps1.xml><?xml version="1.0" encoding="utf-8"?>
<ds:datastoreItem xmlns:ds="http://schemas.openxmlformats.org/officeDocument/2006/customXml" ds:itemID="{9A7EE4A7-9006-49E0-9404-F988EC6F3447}">
  <ds:schemaRefs>
    <ds:schemaRef ds:uri="http://datasnipper"/>
    <ds:schemaRef ds:uri=""/>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Formulas</vt:lpstr>
      <vt:lpstr>Example</vt:lpstr>
      <vt:lpstr>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PKF Antares</dc:creator>
  <cp:keywords/>
  <dc:description/>
  <cp:lastModifiedBy>OK</cp:lastModifiedBy>
  <dcterms:created xsi:type="dcterms:W3CDTF">2015-06-05T18:17:20Z</dcterms:created>
  <dcterms:modified xsi:type="dcterms:W3CDTF">2025-03-04T04:34:06Z</dcterms:modified>
  <cp:category/>
</cp:coreProperties>
</file>